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sanderson\Desktop\Enrollment_Files\"/>
    </mc:Choice>
  </mc:AlternateContent>
  <bookViews>
    <workbookView xWindow="0" yWindow="0" windowWidth="14380" windowHeight="4190" firstSheet="7" activeTab="11"/>
  </bookViews>
  <sheets>
    <sheet name="FT-PT Status" sheetId="1" r:id="rId1"/>
    <sheet name="Classification" sheetId="8" r:id="rId2"/>
    <sheet name="Gender - FT-PT" sheetId="11" r:id="rId3"/>
    <sheet name="Degree Plan" sheetId="2" r:id="rId4"/>
    <sheet name="Athletics" sheetId="3" r:id="rId5"/>
    <sheet name="Ethnicity" sheetId="4" r:id="rId6"/>
    <sheet name="Gender" sheetId="5" r:id="rId7"/>
    <sheet name="Loan Status" sheetId="6" r:id="rId8"/>
    <sheet name="Pell Status" sheetId="7" r:id="rId9"/>
    <sheet name="Majors - Alpha List" sheetId="9" r:id="rId10"/>
    <sheet name="Majors - Enroll Rank" sheetId="10" r:id="rId11"/>
    <sheet name="Age Distribution" sheetId="13" r:id="rId12"/>
  </sheets>
  <calcPr calcId="162913"/>
</workbook>
</file>

<file path=xl/calcChain.xml><?xml version="1.0" encoding="utf-8"?>
<calcChain xmlns="http://schemas.openxmlformats.org/spreadsheetml/2006/main">
  <c r="Q10" i="6" l="1"/>
  <c r="Q8" i="6"/>
  <c r="Q7" i="6"/>
  <c r="P10" i="6"/>
  <c r="P8" i="6"/>
  <c r="P7" i="6"/>
  <c r="R8" i="5"/>
  <c r="R9" i="5"/>
  <c r="R7" i="5"/>
  <c r="O6" i="11" l="1"/>
  <c r="Q6" i="11"/>
  <c r="R6" i="11"/>
  <c r="O7" i="11"/>
  <c r="Q7" i="11"/>
  <c r="R7" i="11"/>
  <c r="O8" i="11"/>
  <c r="Q8" i="11"/>
  <c r="R8" i="11"/>
  <c r="O9" i="11"/>
  <c r="Q9" i="11"/>
  <c r="R9" i="11"/>
  <c r="O10" i="11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C45" i="10"/>
  <c r="M45" i="10"/>
  <c r="D45" i="10"/>
  <c r="E45" i="10"/>
  <c r="F45" i="10"/>
  <c r="G45" i="10"/>
  <c r="H45" i="10"/>
  <c r="I45" i="10"/>
  <c r="J45" i="10"/>
  <c r="K45" i="10"/>
  <c r="L45" i="10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N5" i="8"/>
  <c r="P5" i="8"/>
  <c r="Q5" i="8"/>
  <c r="N6" i="8"/>
  <c r="P6" i="8"/>
  <c r="Q6" i="8"/>
  <c r="N7" i="8"/>
  <c r="P7" i="8"/>
  <c r="Q7" i="8"/>
  <c r="N8" i="8"/>
  <c r="P8" i="8"/>
  <c r="Q8" i="8"/>
  <c r="N9" i="8"/>
  <c r="P9" i="8"/>
  <c r="Q9" i="8"/>
  <c r="N10" i="8"/>
  <c r="P10" i="8"/>
  <c r="Q10" i="8"/>
  <c r="N11" i="8"/>
  <c r="P11" i="8"/>
  <c r="Q11" i="8"/>
  <c r="N12" i="8"/>
  <c r="P12" i="8"/>
  <c r="Q12" i="8"/>
  <c r="N13" i="8"/>
  <c r="P13" i="8"/>
  <c r="Q13" i="8"/>
  <c r="N14" i="8"/>
  <c r="P14" i="8"/>
  <c r="Q14" i="8"/>
  <c r="N15" i="8"/>
  <c r="P15" i="8"/>
  <c r="Q15" i="8"/>
  <c r="N16" i="8"/>
  <c r="P16" i="8"/>
  <c r="Q16" i="8"/>
  <c r="N17" i="8"/>
  <c r="P17" i="8"/>
  <c r="Q17" i="8"/>
  <c r="N18" i="8"/>
  <c r="P18" i="8"/>
  <c r="Q18" i="8"/>
  <c r="D21" i="8"/>
  <c r="Q21" i="8"/>
  <c r="E21" i="8"/>
  <c r="F21" i="8"/>
  <c r="G21" i="8"/>
  <c r="H21" i="8"/>
  <c r="I21" i="8"/>
  <c r="J21" i="8"/>
  <c r="K21" i="8"/>
  <c r="L21" i="8"/>
  <c r="M21" i="8"/>
  <c r="D22" i="8"/>
  <c r="E22" i="8"/>
  <c r="F22" i="8"/>
  <c r="G22" i="8"/>
  <c r="H22" i="8"/>
  <c r="I22" i="8"/>
  <c r="J22" i="8"/>
  <c r="K22" i="8"/>
  <c r="Q22" i="8"/>
  <c r="L22" i="8"/>
  <c r="M22" i="8"/>
  <c r="P22" i="8"/>
  <c r="D23" i="8"/>
  <c r="P23" i="8"/>
  <c r="E23" i="8"/>
  <c r="F23" i="8"/>
  <c r="G23" i="8"/>
  <c r="H23" i="8"/>
  <c r="I23" i="8"/>
  <c r="J23" i="8"/>
  <c r="K23" i="8"/>
  <c r="L23" i="8"/>
  <c r="M23" i="8"/>
  <c r="D24" i="8"/>
  <c r="P24" i="8"/>
  <c r="E24" i="8"/>
  <c r="F24" i="8"/>
  <c r="G24" i="8"/>
  <c r="H24" i="8"/>
  <c r="I24" i="8"/>
  <c r="J24" i="8"/>
  <c r="K24" i="8"/>
  <c r="Q24" i="8"/>
  <c r="L24" i="8"/>
  <c r="M24" i="8"/>
  <c r="D25" i="8"/>
  <c r="Q25" i="8"/>
  <c r="E25" i="8"/>
  <c r="F25" i="8"/>
  <c r="G25" i="8"/>
  <c r="H25" i="8"/>
  <c r="I25" i="8"/>
  <c r="J25" i="8"/>
  <c r="K25" i="8"/>
  <c r="L25" i="8"/>
  <c r="M25" i="8"/>
  <c r="N8" i="7"/>
  <c r="P8" i="7"/>
  <c r="Q8" i="7"/>
  <c r="N9" i="7"/>
  <c r="P9" i="7"/>
  <c r="Q9" i="7"/>
  <c r="D10" i="7"/>
  <c r="E10" i="7"/>
  <c r="F10" i="7"/>
  <c r="G10" i="7"/>
  <c r="H10" i="7"/>
  <c r="I10" i="7"/>
  <c r="J10" i="7"/>
  <c r="K10" i="7"/>
  <c r="L10" i="7"/>
  <c r="M10" i="7"/>
  <c r="N11" i="7"/>
  <c r="P11" i="7"/>
  <c r="Q11" i="7"/>
  <c r="N7" i="6"/>
  <c r="N8" i="6"/>
  <c r="D9" i="6"/>
  <c r="E9" i="6"/>
  <c r="F9" i="6"/>
  <c r="G9" i="6"/>
  <c r="H9" i="6"/>
  <c r="I9" i="6"/>
  <c r="J9" i="6"/>
  <c r="K9" i="6"/>
  <c r="L9" i="6"/>
  <c r="M9" i="6"/>
  <c r="N9" i="6"/>
  <c r="N10" i="6"/>
  <c r="O7" i="5"/>
  <c r="Q7" i="5"/>
  <c r="O8" i="5"/>
  <c r="Q8" i="5"/>
  <c r="O9" i="5"/>
  <c r="Q9" i="5"/>
  <c r="O7" i="4"/>
  <c r="O8" i="4"/>
  <c r="O9" i="4"/>
  <c r="Q9" i="4"/>
  <c r="R9" i="4"/>
  <c r="O10" i="4"/>
  <c r="Q10" i="4"/>
  <c r="R10" i="4"/>
  <c r="O11" i="4"/>
  <c r="Q11" i="4"/>
  <c r="R11" i="4"/>
  <c r="O12" i="4"/>
  <c r="Q12" i="4"/>
  <c r="R12" i="4"/>
  <c r="O13" i="4"/>
  <c r="Q13" i="4"/>
  <c r="R13" i="4"/>
  <c r="O14" i="4"/>
  <c r="Q14" i="4"/>
  <c r="R14" i="4"/>
  <c r="O15" i="4"/>
  <c r="Q15" i="4"/>
  <c r="R15" i="4"/>
  <c r="O16" i="4"/>
  <c r="Q16" i="4"/>
  <c r="R16" i="4"/>
  <c r="O17" i="4"/>
  <c r="Q17" i="4"/>
  <c r="R17" i="4"/>
  <c r="O18" i="4"/>
  <c r="Q18" i="4"/>
  <c r="R18" i="4"/>
  <c r="E21" i="4"/>
  <c r="R21" i="4"/>
  <c r="F21" i="4"/>
  <c r="F23" i="4"/>
  <c r="G21" i="4"/>
  <c r="H21" i="4"/>
  <c r="I21" i="4"/>
  <c r="J21" i="4"/>
  <c r="K21" i="4"/>
  <c r="L21" i="4"/>
  <c r="M21" i="4"/>
  <c r="N21" i="4"/>
  <c r="Q21" i="4"/>
  <c r="E22" i="4"/>
  <c r="F22" i="4"/>
  <c r="G22" i="4"/>
  <c r="H22" i="4"/>
  <c r="I22" i="4"/>
  <c r="I23" i="4"/>
  <c r="J22" i="4"/>
  <c r="J23" i="4"/>
  <c r="K22" i="4"/>
  <c r="K23" i="4"/>
  <c r="L22" i="4"/>
  <c r="L23" i="4"/>
  <c r="R23" i="4"/>
  <c r="M22" i="4"/>
  <c r="N22" i="4"/>
  <c r="Q22" i="4"/>
  <c r="E23" i="4"/>
  <c r="G23" i="4"/>
  <c r="H23" i="4"/>
  <c r="M23" i="4"/>
  <c r="N23" i="4"/>
  <c r="Q23" i="4"/>
  <c r="N5" i="3"/>
  <c r="N7" i="3"/>
  <c r="N6" i="3"/>
  <c r="N5" i="2"/>
  <c r="N14" i="2"/>
  <c r="N6" i="2"/>
  <c r="N7" i="2"/>
  <c r="N8" i="2"/>
  <c r="N9" i="2"/>
  <c r="N10" i="2"/>
  <c r="N11" i="2"/>
  <c r="N12" i="2"/>
  <c r="N13" i="2"/>
  <c r="D17" i="2"/>
  <c r="E17" i="2"/>
  <c r="F17" i="2"/>
  <c r="G17" i="2"/>
  <c r="H17" i="2"/>
  <c r="I17" i="2"/>
  <c r="J17" i="2"/>
  <c r="K17" i="2"/>
  <c r="L17" i="2"/>
  <c r="M17" i="2"/>
  <c r="D18" i="2"/>
  <c r="E18" i="2"/>
  <c r="F18" i="2"/>
  <c r="G18" i="2"/>
  <c r="H18" i="2"/>
  <c r="I18" i="2"/>
  <c r="J18" i="2"/>
  <c r="K18" i="2"/>
  <c r="L18" i="2"/>
  <c r="M18" i="2"/>
  <c r="D19" i="2"/>
  <c r="E19" i="2"/>
  <c r="F19" i="2"/>
  <c r="G19" i="2"/>
  <c r="H19" i="2"/>
  <c r="I19" i="2"/>
  <c r="J19" i="2"/>
  <c r="K19" i="2"/>
  <c r="L19" i="2"/>
  <c r="M19" i="2"/>
  <c r="D20" i="2"/>
  <c r="E20" i="2"/>
  <c r="F20" i="2"/>
  <c r="G20" i="2"/>
  <c r="H20" i="2"/>
  <c r="I20" i="2"/>
  <c r="J20" i="2"/>
  <c r="K20" i="2"/>
  <c r="L20" i="2"/>
  <c r="M20" i="2"/>
  <c r="N7" i="1"/>
  <c r="N6" i="1"/>
  <c r="N5" i="1"/>
  <c r="Q6" i="1"/>
  <c r="Q7" i="1"/>
  <c r="Q5" i="1"/>
  <c r="P6" i="1"/>
  <c r="P7" i="1"/>
  <c r="P5" i="1"/>
  <c r="Q23" i="8"/>
  <c r="P25" i="8"/>
  <c r="P21" i="8"/>
  <c r="R22" i="4"/>
</calcChain>
</file>

<file path=xl/sharedStrings.xml><?xml version="1.0" encoding="utf-8"?>
<sst xmlns="http://schemas.openxmlformats.org/spreadsheetml/2006/main" count="373" uniqueCount="138">
  <si>
    <t>Total</t>
  </si>
  <si>
    <t>Fulltime</t>
  </si>
  <si>
    <t>Parttime</t>
  </si>
  <si>
    <t>Fall 12</t>
  </si>
  <si>
    <t>Fall 13</t>
  </si>
  <si>
    <t>Fall 14</t>
  </si>
  <si>
    <t>Fall 15</t>
  </si>
  <si>
    <t>Fall 16</t>
  </si>
  <si>
    <t>Fall 17</t>
  </si>
  <si>
    <t>Fall 18</t>
  </si>
  <si>
    <t>Fall 19</t>
  </si>
  <si>
    <t>Fall 20</t>
  </si>
  <si>
    <t>Fall 21</t>
  </si>
  <si>
    <t>10 Yr</t>
  </si>
  <si>
    <t>Delta</t>
  </si>
  <si>
    <t>Pr-Covid</t>
  </si>
  <si>
    <t>None</t>
  </si>
  <si>
    <t>Certificate Program</t>
  </si>
  <si>
    <t>AAS</t>
  </si>
  <si>
    <t>AA/AS</t>
  </si>
  <si>
    <t>LPN Certificate</t>
  </si>
  <si>
    <t>Certificate of Completion</t>
  </si>
  <si>
    <t>Associate of Science</t>
  </si>
  <si>
    <t>Associate of Arts</t>
  </si>
  <si>
    <t>Associate of Applied Scie</t>
  </si>
  <si>
    <t>1 Year Certificate</t>
  </si>
  <si>
    <t/>
  </si>
  <si>
    <t>Non-athlete</t>
  </si>
  <si>
    <t>Athlete</t>
  </si>
  <si>
    <t>Other Races</t>
  </si>
  <si>
    <t>Hispanic</t>
  </si>
  <si>
    <t>White</t>
  </si>
  <si>
    <t>9-No Response/Unknown</t>
  </si>
  <si>
    <t>8-Two or More Races</t>
  </si>
  <si>
    <t>7-Native Hawaiian / Pac I</t>
  </si>
  <si>
    <t>6-Non-resident alien</t>
  </si>
  <si>
    <t>5-American Indian</t>
  </si>
  <si>
    <t>4-Asian</t>
  </si>
  <si>
    <t>3-Hispanic</t>
  </si>
  <si>
    <t>2-Black or African Americ</t>
  </si>
  <si>
    <t>1-White</t>
  </si>
  <si>
    <t>0-Other</t>
  </si>
  <si>
    <t>-</t>
  </si>
  <si>
    <t>Ethnicity</t>
  </si>
  <si>
    <t xml:space="preserve">Pre-Covid </t>
  </si>
  <si>
    <t>Male</t>
  </si>
  <si>
    <t>Female</t>
  </si>
  <si>
    <t>Gender</t>
  </si>
  <si>
    <t>% of Loan</t>
  </si>
  <si>
    <t>Loan</t>
  </si>
  <si>
    <t>No Loan</t>
  </si>
  <si>
    <t>% of Pell</t>
  </si>
  <si>
    <t xml:space="preserve">Pell </t>
  </si>
  <si>
    <t>No Pell</t>
  </si>
  <si>
    <t>Pre-Covid</t>
  </si>
  <si>
    <t>10 yr</t>
  </si>
  <si>
    <t>Non-degree Seeking</t>
  </si>
  <si>
    <t>Transfers</t>
  </si>
  <si>
    <t>Continuing &amp; Readmit</t>
  </si>
  <si>
    <t>Dual Credit Programs</t>
  </si>
  <si>
    <t>First-time Freshmen</t>
  </si>
  <si>
    <t>R-Do not use</t>
  </si>
  <si>
    <t>E-Early College Student</t>
  </si>
  <si>
    <t>9-Non-Degree Seeking</t>
  </si>
  <si>
    <t>8-Transfer from outside NM</t>
  </si>
  <si>
    <t>7-Transfer from within NM</t>
  </si>
  <si>
    <t>6-Readmitted</t>
  </si>
  <si>
    <t>5-Continuing</t>
  </si>
  <si>
    <t>4-First-time Freshman</t>
  </si>
  <si>
    <t>3-Dual High School</t>
  </si>
  <si>
    <t>2-ACT Academy High School</t>
  </si>
  <si>
    <t>1-Concurrent High School</t>
  </si>
  <si>
    <t>0-Unclassified</t>
  </si>
  <si>
    <t>Enrollment Classification</t>
  </si>
  <si>
    <t>Welding</t>
  </si>
  <si>
    <t>Undeclared</t>
  </si>
  <si>
    <t>Transportation</t>
  </si>
  <si>
    <t>RN Program</t>
  </si>
  <si>
    <t>Radiological Control</t>
  </si>
  <si>
    <t>Psychology</t>
  </si>
  <si>
    <t>Pre-Nursing doing Prereq.</t>
  </si>
  <si>
    <t>Pre-Nursing awaiting entr</t>
  </si>
  <si>
    <t>Nuclear Technician</t>
  </si>
  <si>
    <t>Nuclear Energy</t>
  </si>
  <si>
    <t>NU Certified Nursing Assi</t>
  </si>
  <si>
    <t>Manicurist/Pedicurist</t>
  </si>
  <si>
    <t>Manicurist/Esthetician</t>
  </si>
  <si>
    <t>Management</t>
  </si>
  <si>
    <t>LPN Program</t>
  </si>
  <si>
    <t>Legal Assistant/Paralegal</t>
  </si>
  <si>
    <t>Industrial Technology</t>
  </si>
  <si>
    <t>General Studies</t>
  </si>
  <si>
    <t>Esthetics</t>
  </si>
  <si>
    <t>Equine</t>
  </si>
  <si>
    <t>Entertainment &amp; Music Tec</t>
  </si>
  <si>
    <t>Energy Technology</t>
  </si>
  <si>
    <t>Emergency Medical</t>
  </si>
  <si>
    <t>ED, Education</t>
  </si>
  <si>
    <t>Early Childhood Education</t>
  </si>
  <si>
    <t>Criminal Justice</t>
  </si>
  <si>
    <t>Cosmetology</t>
  </si>
  <si>
    <t>Corrections Academy</t>
  </si>
  <si>
    <t>Construction Technology</t>
  </si>
  <si>
    <t>Computer Information Syst</t>
  </si>
  <si>
    <t>Business</t>
  </si>
  <si>
    <t>Barbering</t>
  </si>
  <si>
    <t>AT, General Motors ASEP</t>
  </si>
  <si>
    <t>AT, Ford Motor ASSET</t>
  </si>
  <si>
    <t>AT, Automotive Technology</t>
  </si>
  <si>
    <t>Architectural Design</t>
  </si>
  <si>
    <t>Animal Science</t>
  </si>
  <si>
    <t>Alternative Energy Techni</t>
  </si>
  <si>
    <t>Accounting</t>
  </si>
  <si>
    <t>Declared Major</t>
  </si>
  <si>
    <t>Fall Enrollment History By Enrollment Status (full or part time)</t>
  </si>
  <si>
    <t>Fall Enrollment History By Student Classification</t>
  </si>
  <si>
    <t>Fall Enrollment History By Enrollment Status (full or part time) and Gender</t>
  </si>
  <si>
    <t>Fall Enrollment History By Declared Degree Plan</t>
  </si>
  <si>
    <t>Fall Enrollment History: Student Athletes</t>
  </si>
  <si>
    <t>Fall Enrollment History: Student Gender</t>
  </si>
  <si>
    <t>Fall Enrollment History: Students with Loans</t>
  </si>
  <si>
    <t>Fall Enrollment History: Students with Pell Funding</t>
  </si>
  <si>
    <t>Fall Enrollment History by Declared Major: Alphabetical</t>
  </si>
  <si>
    <t>Fall Enrollment History by Declared Major: Ranked by Number of Enrollments</t>
  </si>
  <si>
    <t>N</t>
  </si>
  <si>
    <t>Minimum</t>
  </si>
  <si>
    <t>Maximum</t>
  </si>
  <si>
    <t>Mean</t>
  </si>
  <si>
    <t>Std. Deviation</t>
  </si>
  <si>
    <t>Student Age</t>
  </si>
  <si>
    <t>Valid N (listwise)</t>
  </si>
  <si>
    <t>a. Academic Term = 201130</t>
  </si>
  <si>
    <r>
      <t>Descriptive Statistics</t>
    </r>
    <r>
      <rPr>
        <b/>
        <vertAlign val="superscript"/>
        <sz val="11"/>
        <color indexed="60"/>
        <rFont val="Arial Bold"/>
      </rPr>
      <t>a</t>
    </r>
  </si>
  <si>
    <t>a. Academic Term = 202130</t>
  </si>
  <si>
    <t>Fall Enrollment History: Student Ethnicity</t>
  </si>
  <si>
    <t>N/A</t>
  </si>
  <si>
    <t>10 Year</t>
  </si>
  <si>
    <t>Change in Age Distribution 2011 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</si>
</sst>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0"/>
    <numFmt numFmtId="165" formatCode="0.0%"/>
    <numFmt numFmtId="166" formatCode="###0.00"/>
    <numFmt numFmtId="167" formatCode="###0.000"/>
  </numFmts>
  <fonts count="13" x14ac:knownFonts="1">
    <font>
      <sz val="10"/>
      <name val="Arial"/>
    </font>
    <font>
      <sz val="10"/>
      <name val="Arial"/>
    </font>
    <font>
      <sz val="10"/>
      <name val="Arial"/>
    </font>
    <font>
      <b/>
      <sz val="11"/>
      <color indexed="60"/>
      <name val="Arial Bold"/>
    </font>
    <font>
      <sz val="9"/>
      <color indexed="60"/>
      <name val="Arial"/>
    </font>
    <font>
      <sz val="9"/>
      <color indexed="62"/>
      <name val="Arial"/>
    </font>
    <font>
      <sz val="10"/>
      <name val="Arial"/>
      <family val="2"/>
    </font>
    <font>
      <sz val="9"/>
      <color indexed="62"/>
      <name val="Arial"/>
      <family val="2"/>
    </font>
    <font>
      <sz val="9"/>
      <color indexed="60"/>
      <name val="Arial"/>
      <family val="2"/>
    </font>
    <font>
      <sz val="11"/>
      <name val="Arial"/>
      <family val="2"/>
    </font>
    <font>
      <sz val="18"/>
      <name val="Arial"/>
      <family val="2"/>
    </font>
    <font>
      <b/>
      <sz val="18"/>
      <color indexed="60"/>
      <name val="Arial Bold"/>
    </font>
    <font>
      <b/>
      <vertAlign val="superscript"/>
      <sz val="11"/>
      <color indexed="60"/>
      <name val="Arial Bold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1"/>
      </top>
      <bottom style="thin">
        <color indexed="63"/>
      </bottom>
      <diagonal/>
    </border>
    <border>
      <left style="thin">
        <color indexed="63"/>
      </left>
      <right/>
      <top style="thin">
        <color indexed="22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thin">
        <color indexed="61"/>
      </top>
      <bottom/>
      <diagonal/>
    </border>
    <border>
      <left/>
      <right style="thin">
        <color indexed="63"/>
      </right>
      <top/>
      <bottom/>
      <diagonal/>
    </border>
    <border>
      <left/>
      <right style="thin">
        <color indexed="63"/>
      </right>
      <top/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7">
    <xf numFmtId="0" fontId="0" fillId="0" borderId="0" xfId="0"/>
    <xf numFmtId="0" fontId="5" fillId="0" borderId="1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5" fillId="2" borderId="4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right" vertical="top"/>
    </xf>
    <xf numFmtId="3" fontId="4" fillId="0" borderId="7" xfId="0" applyNumberFormat="1" applyFont="1" applyBorder="1" applyAlignment="1">
      <alignment horizontal="right" vertical="top"/>
    </xf>
    <xf numFmtId="3" fontId="4" fillId="0" borderId="8" xfId="0" applyNumberFormat="1" applyFont="1" applyBorder="1" applyAlignment="1">
      <alignment horizontal="right" vertical="top"/>
    </xf>
    <xf numFmtId="3" fontId="4" fillId="0" borderId="9" xfId="0" applyNumberFormat="1" applyFont="1" applyBorder="1" applyAlignment="1">
      <alignment horizontal="right" vertical="top"/>
    </xf>
    <xf numFmtId="3" fontId="4" fillId="0" borderId="10" xfId="0" applyNumberFormat="1" applyFont="1" applyBorder="1" applyAlignment="1">
      <alignment horizontal="right" vertical="top"/>
    </xf>
    <xf numFmtId="3" fontId="4" fillId="0" borderId="11" xfId="0" applyNumberFormat="1" applyFont="1" applyBorder="1" applyAlignment="1">
      <alignment horizontal="right" vertical="top"/>
    </xf>
    <xf numFmtId="3" fontId="0" fillId="0" borderId="0" xfId="0" applyNumberFormat="1"/>
    <xf numFmtId="0" fontId="6" fillId="0" borderId="0" xfId="0" applyFont="1"/>
    <xf numFmtId="0" fontId="7" fillId="0" borderId="1" xfId="0" applyFont="1" applyBorder="1" applyAlignment="1">
      <alignment horizontal="center" wrapText="1"/>
    </xf>
    <xf numFmtId="3" fontId="8" fillId="0" borderId="12" xfId="0" applyNumberFormat="1" applyFont="1" applyBorder="1" applyAlignment="1">
      <alignment horizontal="right" vertical="top"/>
    </xf>
    <xf numFmtId="3" fontId="8" fillId="0" borderId="11" xfId="0" applyNumberFormat="1" applyFont="1" applyBorder="1" applyAlignment="1">
      <alignment horizontal="right" vertical="top"/>
    </xf>
    <xf numFmtId="3" fontId="8" fillId="0" borderId="10" xfId="0" applyNumberFormat="1" applyFont="1" applyBorder="1" applyAlignment="1">
      <alignment horizontal="right" vertical="top"/>
    </xf>
    <xf numFmtId="0" fontId="7" fillId="2" borderId="4" xfId="0" applyFont="1" applyFill="1" applyBorder="1" applyAlignment="1">
      <alignment horizontal="left" vertical="top" wrapText="1"/>
    </xf>
    <xf numFmtId="3" fontId="8" fillId="0" borderId="0" xfId="0" applyNumberFormat="1" applyFont="1" applyBorder="1" applyAlignment="1">
      <alignment horizontal="right" vertical="top"/>
    </xf>
    <xf numFmtId="3" fontId="8" fillId="0" borderId="9" xfId="0" applyNumberFormat="1" applyFont="1" applyBorder="1" applyAlignment="1">
      <alignment horizontal="right" vertical="top"/>
    </xf>
    <xf numFmtId="3" fontId="8" fillId="0" borderId="8" xfId="0" applyNumberFormat="1" applyFont="1" applyBorder="1" applyAlignment="1">
      <alignment horizontal="right" vertical="top"/>
    </xf>
    <xf numFmtId="0" fontId="7" fillId="2" borderId="3" xfId="0" applyFont="1" applyFill="1" applyBorder="1" applyAlignment="1">
      <alignment horizontal="left" vertical="top" wrapText="1"/>
    </xf>
    <xf numFmtId="3" fontId="8" fillId="0" borderId="13" xfId="0" applyNumberFormat="1" applyFont="1" applyBorder="1" applyAlignment="1">
      <alignment horizontal="right" vertical="top"/>
    </xf>
    <xf numFmtId="3" fontId="8" fillId="0" borderId="7" xfId="0" applyNumberFormat="1" applyFont="1" applyBorder="1" applyAlignment="1">
      <alignment horizontal="right" vertical="top"/>
    </xf>
    <xf numFmtId="3" fontId="8" fillId="0" borderId="6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9" fontId="0" fillId="0" borderId="0" xfId="2" applyFont="1"/>
    <xf numFmtId="164" fontId="4" fillId="0" borderId="9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164" fontId="4" fillId="0" borderId="8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6" xfId="0" applyNumberFormat="1" applyFont="1" applyBorder="1" applyAlignment="1">
      <alignment horizontal="right" vertical="top"/>
    </xf>
    <xf numFmtId="165" fontId="0" fillId="0" borderId="0" xfId="2" applyNumberFormat="1" applyFont="1" applyAlignment="1">
      <alignment horizontal="center"/>
    </xf>
    <xf numFmtId="3" fontId="4" fillId="0" borderId="30" xfId="0" applyNumberFormat="1" applyFont="1" applyBorder="1" applyAlignment="1">
      <alignment horizontal="right" vertical="top"/>
    </xf>
    <xf numFmtId="3" fontId="4" fillId="0" borderId="14" xfId="0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165" fontId="4" fillId="0" borderId="15" xfId="2" applyNumberFormat="1" applyFont="1" applyBorder="1" applyAlignment="1">
      <alignment horizontal="right" vertical="top"/>
    </xf>
    <xf numFmtId="165" fontId="4" fillId="0" borderId="16" xfId="2" applyNumberFormat="1" applyFont="1" applyBorder="1" applyAlignment="1">
      <alignment horizontal="right" vertical="top"/>
    </xf>
    <xf numFmtId="0" fontId="7" fillId="2" borderId="17" xfId="0" applyFont="1" applyFill="1" applyBorder="1" applyAlignment="1">
      <alignment horizontal="left" vertical="top" wrapText="1"/>
    </xf>
    <xf numFmtId="3" fontId="4" fillId="0" borderId="18" xfId="0" applyNumberFormat="1" applyFont="1" applyBorder="1" applyAlignment="1">
      <alignment horizontal="right" vertical="top"/>
    </xf>
    <xf numFmtId="3" fontId="4" fillId="0" borderId="19" xfId="0" applyNumberFormat="1" applyFont="1" applyBorder="1" applyAlignment="1">
      <alignment horizontal="right" vertical="top"/>
    </xf>
    <xf numFmtId="164" fontId="8" fillId="0" borderId="15" xfId="0" applyNumberFormat="1" applyFont="1" applyBorder="1" applyAlignment="1">
      <alignment horizontal="right" vertical="top"/>
    </xf>
    <xf numFmtId="9" fontId="8" fillId="0" borderId="16" xfId="2" applyFont="1" applyBorder="1" applyAlignment="1">
      <alignment horizontal="right" vertical="top"/>
    </xf>
    <xf numFmtId="3" fontId="4" fillId="0" borderId="12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3" fontId="4" fillId="0" borderId="13" xfId="0" applyNumberFormat="1" applyFont="1" applyBorder="1" applyAlignment="1">
      <alignment horizontal="right" vertical="top"/>
    </xf>
    <xf numFmtId="3" fontId="4" fillId="0" borderId="20" xfId="0" applyNumberFormat="1" applyFont="1" applyBorder="1" applyAlignment="1">
      <alignment horizontal="right" vertical="top"/>
    </xf>
    <xf numFmtId="3" fontId="4" fillId="0" borderId="21" xfId="0" applyNumberFormat="1" applyFont="1" applyBorder="1" applyAlignment="1">
      <alignment horizontal="right" vertical="top"/>
    </xf>
    <xf numFmtId="3" fontId="4" fillId="0" borderId="15" xfId="0" applyNumberFormat="1" applyFont="1" applyBorder="1" applyAlignment="1">
      <alignment horizontal="right" vertical="top"/>
    </xf>
    <xf numFmtId="3" fontId="4" fillId="0" borderId="16" xfId="0" applyNumberFormat="1" applyFont="1" applyBorder="1" applyAlignment="1">
      <alignment horizontal="right" vertical="top"/>
    </xf>
    <xf numFmtId="0" fontId="5" fillId="2" borderId="17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15" fontId="0" fillId="0" borderId="0" xfId="0" applyNumberFormat="1"/>
    <xf numFmtId="0" fontId="3" fillId="0" borderId="0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Border="1" applyAlignment="1">
      <alignment vertical="center" wrapText="1"/>
    </xf>
    <xf numFmtId="15" fontId="9" fillId="0" borderId="0" xfId="0" applyNumberFormat="1" applyFont="1"/>
    <xf numFmtId="15" fontId="6" fillId="0" borderId="0" xfId="0" applyNumberFormat="1" applyFont="1"/>
    <xf numFmtId="0" fontId="11" fillId="0" borderId="0" xfId="0" applyFont="1" applyBorder="1" applyAlignment="1">
      <alignment horizontal="left" vertical="center" wrapText="1"/>
    </xf>
    <xf numFmtId="15" fontId="0" fillId="0" borderId="0" xfId="0" applyNumberFormat="1" applyAlignment="1"/>
    <xf numFmtId="0" fontId="0" fillId="0" borderId="0" xfId="0" applyAlignment="1"/>
    <xf numFmtId="15" fontId="4" fillId="3" borderId="0" xfId="0" applyNumberFormat="1" applyFont="1" applyFill="1" applyAlignment="1"/>
    <xf numFmtId="0" fontId="5" fillId="0" borderId="26" xfId="0" applyFont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/>
    </xf>
    <xf numFmtId="164" fontId="4" fillId="0" borderId="29" xfId="0" applyNumberFormat="1" applyFont="1" applyBorder="1" applyAlignment="1">
      <alignment horizontal="right" vertical="top"/>
    </xf>
    <xf numFmtId="166" fontId="4" fillId="0" borderId="6" xfId="0" applyNumberFormat="1" applyFont="1" applyBorder="1" applyAlignment="1">
      <alignment horizontal="right" vertical="top"/>
    </xf>
    <xf numFmtId="167" fontId="4" fillId="0" borderId="7" xfId="0" applyNumberFormat="1" applyFont="1" applyBorder="1" applyAlignment="1">
      <alignment horizontal="right" vertical="top"/>
    </xf>
    <xf numFmtId="0" fontId="5" fillId="4" borderId="4" xfId="0" applyFont="1" applyFill="1" applyBorder="1" applyAlignment="1">
      <alignment horizontal="left" vertical="top" wrapText="1"/>
    </xf>
    <xf numFmtId="164" fontId="4" fillId="0" borderId="27" xfId="0" applyNumberFormat="1" applyFont="1" applyBorder="1" applyAlignment="1">
      <alignment horizontal="right" vertical="top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5" fillId="0" borderId="0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23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left" vertical="top" wrapText="1"/>
    </xf>
    <xf numFmtId="0" fontId="4" fillId="3" borderId="0" xfId="0" applyFont="1" applyFill="1"/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5" fillId="2" borderId="24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7" fillId="0" borderId="22" xfId="0" applyFont="1" applyBorder="1" applyAlignment="1">
      <alignment horizontal="left" wrapText="1"/>
    </xf>
    <xf numFmtId="0" fontId="7" fillId="0" borderId="18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5" fillId="2" borderId="2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28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9" fontId="0" fillId="0" borderId="0" xfId="2" applyFont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center"/>
    </xf>
  </cellXfs>
  <cellStyles count="3">
    <cellStyle name="Normal" xfId="0" builtinId="0"/>
    <cellStyle name="Percent" xfId="1" builtinId="5"/>
    <cellStyle name="Percent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10205"/>
      <rgbColor rgb="00152935"/>
      <rgbColor rgb="00264A60"/>
      <rgbColor rgb="00E0E0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Fall</a:t>
            </a:r>
            <a:r>
              <a:rPr lang="en-US" sz="1800" baseline="0"/>
              <a:t> Enrollment 2012 - 2021: Full time and Part time Headcount </a:t>
            </a:r>
            <a:endParaRPr lang="en-US" sz="18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2498070094179E-2"/>
          <c:y val="0.16759914462488032"/>
          <c:w val="0.90765737224023468"/>
          <c:h val="0.69288798257495698"/>
        </c:manualLayout>
      </c:layout>
      <c:lineChart>
        <c:grouping val="standard"/>
        <c:varyColors val="0"/>
        <c:ser>
          <c:idx val="0"/>
          <c:order val="0"/>
          <c:tx>
            <c:strRef>
              <c:f>'FT-PT Status'!$C$5:$C$5</c:f>
              <c:strCache>
                <c:ptCount val="1"/>
                <c:pt idx="0">
                  <c:v>Fulltime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'FT-PT Status'!$D$3:$M$4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'FT-PT Status'!$D$5:$M$5</c:f>
              <c:numCache>
                <c:formatCode>#,##0</c:formatCode>
                <c:ptCount val="10"/>
                <c:pt idx="0">
                  <c:v>969</c:v>
                </c:pt>
                <c:pt idx="1">
                  <c:v>1058</c:v>
                </c:pt>
                <c:pt idx="2">
                  <c:v>1002</c:v>
                </c:pt>
                <c:pt idx="3">
                  <c:v>1014</c:v>
                </c:pt>
                <c:pt idx="4">
                  <c:v>1106</c:v>
                </c:pt>
                <c:pt idx="5">
                  <c:v>1091</c:v>
                </c:pt>
                <c:pt idx="6">
                  <c:v>989</c:v>
                </c:pt>
                <c:pt idx="7">
                  <c:v>1102</c:v>
                </c:pt>
                <c:pt idx="8">
                  <c:v>948</c:v>
                </c:pt>
                <c:pt idx="9">
                  <c:v>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BD-44A8-A4AC-B72161ADC5E5}"/>
            </c:ext>
          </c:extLst>
        </c:ser>
        <c:ser>
          <c:idx val="1"/>
          <c:order val="1"/>
          <c:tx>
            <c:strRef>
              <c:f>'FT-PT Status'!$C$6:$C$6</c:f>
              <c:strCache>
                <c:ptCount val="1"/>
                <c:pt idx="0">
                  <c:v>Parttime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'FT-PT Status'!$D$3:$M$4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'FT-PT Status'!$D$6:$M$6</c:f>
              <c:numCache>
                <c:formatCode>#,##0</c:formatCode>
                <c:ptCount val="10"/>
                <c:pt idx="0">
                  <c:v>2188</c:v>
                </c:pt>
                <c:pt idx="1">
                  <c:v>2061</c:v>
                </c:pt>
                <c:pt idx="2">
                  <c:v>2327</c:v>
                </c:pt>
                <c:pt idx="3">
                  <c:v>2008</c:v>
                </c:pt>
                <c:pt idx="4">
                  <c:v>1572</c:v>
                </c:pt>
                <c:pt idx="5">
                  <c:v>1367</c:v>
                </c:pt>
                <c:pt idx="6">
                  <c:v>1266</c:v>
                </c:pt>
                <c:pt idx="7">
                  <c:v>1222</c:v>
                </c:pt>
                <c:pt idx="8">
                  <c:v>1027</c:v>
                </c:pt>
                <c:pt idx="9">
                  <c:v>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BD-44A8-A4AC-B72161ADC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429423"/>
        <c:axId val="1"/>
      </c:lineChart>
      <c:catAx>
        <c:axId val="1051429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42942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Fall Enrollment 2021 - 2021: Student Classification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Classification!$C$21</c:f>
              <c:strCache>
                <c:ptCount val="1"/>
                <c:pt idx="0">
                  <c:v>First-time Freshmen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Classification!$D$20:$M$20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Classification!$D$21:$M$21</c:f>
              <c:numCache>
                <c:formatCode>#,##0</c:formatCode>
                <c:ptCount val="10"/>
                <c:pt idx="0">
                  <c:v>599</c:v>
                </c:pt>
                <c:pt idx="1">
                  <c:v>696</c:v>
                </c:pt>
                <c:pt idx="2">
                  <c:v>857</c:v>
                </c:pt>
                <c:pt idx="3">
                  <c:v>535</c:v>
                </c:pt>
                <c:pt idx="4">
                  <c:v>496</c:v>
                </c:pt>
                <c:pt idx="5">
                  <c:v>490</c:v>
                </c:pt>
                <c:pt idx="6">
                  <c:v>469</c:v>
                </c:pt>
                <c:pt idx="7">
                  <c:v>697</c:v>
                </c:pt>
                <c:pt idx="8">
                  <c:v>489</c:v>
                </c:pt>
                <c:pt idx="9">
                  <c:v>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3-4704-A9F2-4EA4A7CEB381}"/>
            </c:ext>
          </c:extLst>
        </c:ser>
        <c:ser>
          <c:idx val="1"/>
          <c:order val="1"/>
          <c:tx>
            <c:strRef>
              <c:f>Classification!$C$22</c:f>
              <c:strCache>
                <c:ptCount val="1"/>
                <c:pt idx="0">
                  <c:v>Dual Credit Programs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Classification!$D$20:$M$20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Classification!$D$22:$M$22</c:f>
              <c:numCache>
                <c:formatCode>#,##0</c:formatCode>
                <c:ptCount val="10"/>
                <c:pt idx="0">
                  <c:v>647</c:v>
                </c:pt>
                <c:pt idx="1">
                  <c:v>574</c:v>
                </c:pt>
                <c:pt idx="2">
                  <c:v>563</c:v>
                </c:pt>
                <c:pt idx="3">
                  <c:v>628</c:v>
                </c:pt>
                <c:pt idx="4">
                  <c:v>568</c:v>
                </c:pt>
                <c:pt idx="5">
                  <c:v>500</c:v>
                </c:pt>
                <c:pt idx="6">
                  <c:v>439</c:v>
                </c:pt>
                <c:pt idx="7">
                  <c:v>488</c:v>
                </c:pt>
                <c:pt idx="8">
                  <c:v>471</c:v>
                </c:pt>
                <c:pt idx="9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3-4704-A9F2-4EA4A7CEB381}"/>
            </c:ext>
          </c:extLst>
        </c:ser>
        <c:ser>
          <c:idx val="2"/>
          <c:order val="2"/>
          <c:tx>
            <c:strRef>
              <c:f>Classification!$C$23</c:f>
              <c:strCache>
                <c:ptCount val="1"/>
                <c:pt idx="0">
                  <c:v>Continuing &amp; Readmit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Classification!$D$20:$M$20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Classification!$D$23:$M$23</c:f>
              <c:numCache>
                <c:formatCode>#,##0</c:formatCode>
                <c:ptCount val="10"/>
                <c:pt idx="0">
                  <c:v>1500</c:v>
                </c:pt>
                <c:pt idx="1">
                  <c:v>1462</c:v>
                </c:pt>
                <c:pt idx="2">
                  <c:v>1397</c:v>
                </c:pt>
                <c:pt idx="3">
                  <c:v>1458</c:v>
                </c:pt>
                <c:pt idx="4">
                  <c:v>1356</c:v>
                </c:pt>
                <c:pt idx="5">
                  <c:v>1205</c:v>
                </c:pt>
                <c:pt idx="6">
                  <c:v>1110</c:v>
                </c:pt>
                <c:pt idx="7">
                  <c:v>877</c:v>
                </c:pt>
                <c:pt idx="8">
                  <c:v>868</c:v>
                </c:pt>
                <c:pt idx="9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03-4704-A9F2-4EA4A7CEB381}"/>
            </c:ext>
          </c:extLst>
        </c:ser>
        <c:ser>
          <c:idx val="3"/>
          <c:order val="3"/>
          <c:tx>
            <c:strRef>
              <c:f>Classification!$C$24</c:f>
              <c:strCache>
                <c:ptCount val="1"/>
                <c:pt idx="0">
                  <c:v>Transfers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Classification!$D$20:$M$20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Classification!$D$24:$M$24</c:f>
              <c:numCache>
                <c:formatCode>#,##0</c:formatCode>
                <c:ptCount val="10"/>
                <c:pt idx="0">
                  <c:v>86</c:v>
                </c:pt>
                <c:pt idx="1">
                  <c:v>71</c:v>
                </c:pt>
                <c:pt idx="2">
                  <c:v>106</c:v>
                </c:pt>
                <c:pt idx="3">
                  <c:v>83</c:v>
                </c:pt>
                <c:pt idx="4">
                  <c:v>100</c:v>
                </c:pt>
                <c:pt idx="5">
                  <c:v>128</c:v>
                </c:pt>
                <c:pt idx="6">
                  <c:v>109</c:v>
                </c:pt>
                <c:pt idx="7">
                  <c:v>129</c:v>
                </c:pt>
                <c:pt idx="8">
                  <c:v>74</c:v>
                </c:pt>
                <c:pt idx="9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03-4704-A9F2-4EA4A7CEB381}"/>
            </c:ext>
          </c:extLst>
        </c:ser>
        <c:ser>
          <c:idx val="4"/>
          <c:order val="4"/>
          <c:tx>
            <c:strRef>
              <c:f>Classification!$C$25</c:f>
              <c:strCache>
                <c:ptCount val="1"/>
                <c:pt idx="0">
                  <c:v>Non-degree Seeking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Classification!$D$20:$M$20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Classification!$D$25:$M$25</c:f>
              <c:numCache>
                <c:formatCode>#,##0</c:formatCode>
                <c:ptCount val="10"/>
                <c:pt idx="0">
                  <c:v>320</c:v>
                </c:pt>
                <c:pt idx="1">
                  <c:v>307</c:v>
                </c:pt>
                <c:pt idx="2">
                  <c:v>398</c:v>
                </c:pt>
                <c:pt idx="3">
                  <c:v>312</c:v>
                </c:pt>
                <c:pt idx="4">
                  <c:v>156</c:v>
                </c:pt>
                <c:pt idx="5">
                  <c:v>133</c:v>
                </c:pt>
                <c:pt idx="6">
                  <c:v>126</c:v>
                </c:pt>
                <c:pt idx="7">
                  <c:v>133</c:v>
                </c:pt>
                <c:pt idx="8">
                  <c:v>71</c:v>
                </c:pt>
                <c:pt idx="9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03-4704-A9F2-4EA4A7CEB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0239871"/>
        <c:axId val="1"/>
      </c:lineChart>
      <c:catAx>
        <c:axId val="105023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23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Fall</a:t>
            </a:r>
            <a:r>
              <a:rPr lang="en-US" sz="1800" baseline="0"/>
              <a:t> Enrollment 2012 - 2021: Gender by Full time or Part time Status</a:t>
            </a:r>
            <a:endParaRPr lang="en-US" sz="18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'Gender - FT-PT'!$C$6:$D$6</c:f>
              <c:strCache>
                <c:ptCount val="2"/>
                <c:pt idx="0">
                  <c:v>Female</c:v>
                </c:pt>
                <c:pt idx="1">
                  <c:v>Fulltime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'Gender - FT-PT'!$E$4:$N$5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'Gender - FT-PT'!$E$6:$N$6</c:f>
              <c:numCache>
                <c:formatCode>#,##0</c:formatCode>
                <c:ptCount val="10"/>
                <c:pt idx="0">
                  <c:v>569</c:v>
                </c:pt>
                <c:pt idx="1">
                  <c:v>623</c:v>
                </c:pt>
                <c:pt idx="2">
                  <c:v>592</c:v>
                </c:pt>
                <c:pt idx="3">
                  <c:v>593</c:v>
                </c:pt>
                <c:pt idx="4">
                  <c:v>656</c:v>
                </c:pt>
                <c:pt idx="5">
                  <c:v>650</c:v>
                </c:pt>
                <c:pt idx="6">
                  <c:v>602</c:v>
                </c:pt>
                <c:pt idx="7">
                  <c:v>627</c:v>
                </c:pt>
                <c:pt idx="8">
                  <c:v>551</c:v>
                </c:pt>
                <c:pt idx="9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6C-4A8E-AA9F-CD9AEEBBF4CB}"/>
            </c:ext>
          </c:extLst>
        </c:ser>
        <c:ser>
          <c:idx val="1"/>
          <c:order val="1"/>
          <c:tx>
            <c:strRef>
              <c:f>'Gender - FT-PT'!$C$7:$D$7</c:f>
              <c:strCache>
                <c:ptCount val="2"/>
                <c:pt idx="0">
                  <c:v>Female</c:v>
                </c:pt>
                <c:pt idx="1">
                  <c:v>Parttime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'Gender - FT-PT'!$E$4:$N$5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'Gender - FT-PT'!$E$7:$N$7</c:f>
              <c:numCache>
                <c:formatCode>#,##0</c:formatCode>
                <c:ptCount val="10"/>
                <c:pt idx="0">
                  <c:v>1326</c:v>
                </c:pt>
                <c:pt idx="1">
                  <c:v>1217</c:v>
                </c:pt>
                <c:pt idx="2">
                  <c:v>1359</c:v>
                </c:pt>
                <c:pt idx="3">
                  <c:v>1317</c:v>
                </c:pt>
                <c:pt idx="4">
                  <c:v>1049</c:v>
                </c:pt>
                <c:pt idx="5">
                  <c:v>943</c:v>
                </c:pt>
                <c:pt idx="6">
                  <c:v>896</c:v>
                </c:pt>
                <c:pt idx="7">
                  <c:v>861</c:v>
                </c:pt>
                <c:pt idx="8">
                  <c:v>736</c:v>
                </c:pt>
                <c:pt idx="9">
                  <c:v>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6C-4A8E-AA9F-CD9AEEBBF4CB}"/>
            </c:ext>
          </c:extLst>
        </c:ser>
        <c:ser>
          <c:idx val="2"/>
          <c:order val="2"/>
          <c:tx>
            <c:strRef>
              <c:f>'Gender - FT-PT'!$C$8:$D$8</c:f>
              <c:strCache>
                <c:ptCount val="2"/>
                <c:pt idx="0">
                  <c:v>Male</c:v>
                </c:pt>
                <c:pt idx="1">
                  <c:v>Fulltime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'Gender - FT-PT'!$E$4:$N$5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'Gender - FT-PT'!$E$8:$N$8</c:f>
              <c:numCache>
                <c:formatCode>#,##0</c:formatCode>
                <c:ptCount val="10"/>
                <c:pt idx="0">
                  <c:v>400</c:v>
                </c:pt>
                <c:pt idx="1">
                  <c:v>435</c:v>
                </c:pt>
                <c:pt idx="2">
                  <c:v>410</c:v>
                </c:pt>
                <c:pt idx="3">
                  <c:v>421</c:v>
                </c:pt>
                <c:pt idx="4">
                  <c:v>446</c:v>
                </c:pt>
                <c:pt idx="5">
                  <c:v>441</c:v>
                </c:pt>
                <c:pt idx="6">
                  <c:v>387</c:v>
                </c:pt>
                <c:pt idx="7">
                  <c:v>475</c:v>
                </c:pt>
                <c:pt idx="8">
                  <c:v>397</c:v>
                </c:pt>
                <c:pt idx="9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6C-4A8E-AA9F-CD9AEEBBF4CB}"/>
            </c:ext>
          </c:extLst>
        </c:ser>
        <c:ser>
          <c:idx val="3"/>
          <c:order val="3"/>
          <c:tx>
            <c:strRef>
              <c:f>'Gender - FT-PT'!$C$9:$D$9</c:f>
              <c:strCache>
                <c:ptCount val="2"/>
                <c:pt idx="0">
                  <c:v>Male</c:v>
                </c:pt>
                <c:pt idx="1">
                  <c:v>Parttime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'Gender - FT-PT'!$E$4:$N$5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'Gender - FT-PT'!$E$9:$N$9</c:f>
              <c:numCache>
                <c:formatCode>#,##0</c:formatCode>
                <c:ptCount val="10"/>
                <c:pt idx="0">
                  <c:v>862</c:v>
                </c:pt>
                <c:pt idx="1">
                  <c:v>844</c:v>
                </c:pt>
                <c:pt idx="2">
                  <c:v>968</c:v>
                </c:pt>
                <c:pt idx="3">
                  <c:v>691</c:v>
                </c:pt>
                <c:pt idx="4">
                  <c:v>518</c:v>
                </c:pt>
                <c:pt idx="5">
                  <c:v>424</c:v>
                </c:pt>
                <c:pt idx="6">
                  <c:v>370</c:v>
                </c:pt>
                <c:pt idx="7">
                  <c:v>361</c:v>
                </c:pt>
                <c:pt idx="8">
                  <c:v>291</c:v>
                </c:pt>
                <c:pt idx="9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6C-4A8E-AA9F-CD9AEEBBF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427759"/>
        <c:axId val="1"/>
      </c:lineChart>
      <c:catAx>
        <c:axId val="105142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42775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Fall Enrollment 2012</a:t>
            </a:r>
            <a:r>
              <a:rPr lang="en-US" sz="1800" baseline="0"/>
              <a:t> - 2021: Declared Degree Plan</a:t>
            </a:r>
            <a:endParaRPr lang="en-US" sz="18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'Degree Plan'!$C$17</c:f>
              <c:strCache>
                <c:ptCount val="1"/>
                <c:pt idx="0">
                  <c:v>AA/AS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'Degree Plan'!$D$16:$M$16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'Degree Plan'!$D$17:$M$17</c:f>
              <c:numCache>
                <c:formatCode>#,##0</c:formatCode>
                <c:ptCount val="10"/>
                <c:pt idx="0">
                  <c:v>872</c:v>
                </c:pt>
                <c:pt idx="1">
                  <c:v>880</c:v>
                </c:pt>
                <c:pt idx="2">
                  <c:v>894</c:v>
                </c:pt>
                <c:pt idx="3">
                  <c:v>954</c:v>
                </c:pt>
                <c:pt idx="4">
                  <c:v>928</c:v>
                </c:pt>
                <c:pt idx="5">
                  <c:v>1226</c:v>
                </c:pt>
                <c:pt idx="6">
                  <c:v>1076</c:v>
                </c:pt>
                <c:pt idx="7">
                  <c:v>1052</c:v>
                </c:pt>
                <c:pt idx="8">
                  <c:v>862</c:v>
                </c:pt>
                <c:pt idx="9">
                  <c:v>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7-44F4-A9FF-5638E6CD6832}"/>
            </c:ext>
          </c:extLst>
        </c:ser>
        <c:ser>
          <c:idx val="1"/>
          <c:order val="1"/>
          <c:tx>
            <c:strRef>
              <c:f>'Degree Plan'!$C$18</c:f>
              <c:strCache>
                <c:ptCount val="1"/>
                <c:pt idx="0">
                  <c:v>AAS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'Degree Plan'!$D$16:$M$16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'Degree Plan'!$D$18:$M$18</c:f>
              <c:numCache>
                <c:formatCode>#,##0</c:formatCode>
                <c:ptCount val="10"/>
                <c:pt idx="0">
                  <c:v>691</c:v>
                </c:pt>
                <c:pt idx="1">
                  <c:v>662</c:v>
                </c:pt>
                <c:pt idx="2">
                  <c:v>761</c:v>
                </c:pt>
                <c:pt idx="3">
                  <c:v>688</c:v>
                </c:pt>
                <c:pt idx="4">
                  <c:v>740</c:v>
                </c:pt>
                <c:pt idx="5">
                  <c:v>407</c:v>
                </c:pt>
                <c:pt idx="6">
                  <c:v>483</c:v>
                </c:pt>
                <c:pt idx="7">
                  <c:v>452</c:v>
                </c:pt>
                <c:pt idx="8">
                  <c:v>402</c:v>
                </c:pt>
                <c:pt idx="9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7-44F4-A9FF-5638E6CD6832}"/>
            </c:ext>
          </c:extLst>
        </c:ser>
        <c:ser>
          <c:idx val="2"/>
          <c:order val="2"/>
          <c:tx>
            <c:strRef>
              <c:f>'Degree Plan'!$C$19</c:f>
              <c:strCache>
                <c:ptCount val="1"/>
                <c:pt idx="0">
                  <c:v>Certificate Program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'Degree Plan'!$D$16:$M$16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'Degree Plan'!$D$19:$M$19</c:f>
              <c:numCache>
                <c:formatCode>#,##0</c:formatCode>
                <c:ptCount val="10"/>
                <c:pt idx="0">
                  <c:v>238</c:v>
                </c:pt>
                <c:pt idx="1">
                  <c:v>250</c:v>
                </c:pt>
                <c:pt idx="2">
                  <c:v>314</c:v>
                </c:pt>
                <c:pt idx="3">
                  <c:v>158</c:v>
                </c:pt>
                <c:pt idx="4">
                  <c:v>163</c:v>
                </c:pt>
                <c:pt idx="5">
                  <c:v>152</c:v>
                </c:pt>
                <c:pt idx="6">
                  <c:v>158</c:v>
                </c:pt>
                <c:pt idx="7">
                  <c:v>162</c:v>
                </c:pt>
                <c:pt idx="8">
                  <c:v>141</c:v>
                </c:pt>
                <c:pt idx="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7-44F4-A9FF-5638E6CD6832}"/>
            </c:ext>
          </c:extLst>
        </c:ser>
        <c:ser>
          <c:idx val="3"/>
          <c:order val="3"/>
          <c:tx>
            <c:strRef>
              <c:f>'Degree Plan'!$C$20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'Degree Plan'!$D$16:$M$16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'Degree Plan'!$D$20:$M$20</c:f>
              <c:numCache>
                <c:formatCode>#,##0</c:formatCode>
                <c:ptCount val="10"/>
                <c:pt idx="0">
                  <c:v>1356</c:v>
                </c:pt>
                <c:pt idx="1">
                  <c:v>1327</c:v>
                </c:pt>
                <c:pt idx="2">
                  <c:v>1360</c:v>
                </c:pt>
                <c:pt idx="3">
                  <c:v>1222</c:v>
                </c:pt>
                <c:pt idx="4">
                  <c:v>847</c:v>
                </c:pt>
                <c:pt idx="5">
                  <c:v>673</c:v>
                </c:pt>
                <c:pt idx="6">
                  <c:v>538</c:v>
                </c:pt>
                <c:pt idx="7">
                  <c:v>658</c:v>
                </c:pt>
                <c:pt idx="8">
                  <c:v>570</c:v>
                </c:pt>
                <c:pt idx="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07-44F4-A9FF-5638E6CD6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0232799"/>
        <c:axId val="1"/>
      </c:barChart>
      <c:catAx>
        <c:axId val="105023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232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Fall Enrollment 2012 - 2021: Athletic Enrollment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Athletics!$C$5</c:f>
              <c:strCache>
                <c:ptCount val="1"/>
                <c:pt idx="0">
                  <c:v>Athlete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Athletics!$D$3:$M$4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Athletics!$D$5:$M$5</c:f>
              <c:numCache>
                <c:formatCode>#,##0</c:formatCode>
                <c:ptCount val="10"/>
                <c:pt idx="0">
                  <c:v>122</c:v>
                </c:pt>
                <c:pt idx="1">
                  <c:v>137</c:v>
                </c:pt>
                <c:pt idx="2">
                  <c:v>144</c:v>
                </c:pt>
                <c:pt idx="3">
                  <c:v>132</c:v>
                </c:pt>
                <c:pt idx="4">
                  <c:v>131</c:v>
                </c:pt>
                <c:pt idx="5">
                  <c:v>95</c:v>
                </c:pt>
                <c:pt idx="6">
                  <c:v>125</c:v>
                </c:pt>
                <c:pt idx="7">
                  <c:v>185</c:v>
                </c:pt>
                <c:pt idx="8">
                  <c:v>152</c:v>
                </c:pt>
                <c:pt idx="9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1-4B55-A0F3-6A28E8E8A39D}"/>
            </c:ext>
          </c:extLst>
        </c:ser>
        <c:ser>
          <c:idx val="1"/>
          <c:order val="1"/>
          <c:tx>
            <c:strRef>
              <c:f>Athletics!$C$6</c:f>
              <c:strCache>
                <c:ptCount val="1"/>
                <c:pt idx="0">
                  <c:v>Non-athlete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Athletics!$D$3:$M$4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Athletics!$D$6:$M$6</c:f>
              <c:numCache>
                <c:formatCode>#,##0</c:formatCode>
                <c:ptCount val="10"/>
                <c:pt idx="0">
                  <c:v>3035</c:v>
                </c:pt>
                <c:pt idx="1">
                  <c:v>2982</c:v>
                </c:pt>
                <c:pt idx="2">
                  <c:v>3185</c:v>
                </c:pt>
                <c:pt idx="3">
                  <c:v>2890</c:v>
                </c:pt>
                <c:pt idx="4">
                  <c:v>2547</c:v>
                </c:pt>
                <c:pt idx="5">
                  <c:v>2363</c:v>
                </c:pt>
                <c:pt idx="6">
                  <c:v>2130</c:v>
                </c:pt>
                <c:pt idx="7">
                  <c:v>2139</c:v>
                </c:pt>
                <c:pt idx="8">
                  <c:v>1823</c:v>
                </c:pt>
                <c:pt idx="9">
                  <c:v>1732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1-4B55-A0F3-6A28E8E8A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0239455"/>
        <c:axId val="1"/>
      </c:barChart>
      <c:catAx>
        <c:axId val="1050239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23945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Fall</a:t>
            </a:r>
            <a:r>
              <a:rPr lang="en-US" sz="1800" baseline="0"/>
              <a:t> Enrollment 2021 - 2021: Student Ethnicity</a:t>
            </a:r>
            <a:endParaRPr lang="en-US" sz="18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Ethnicity!$D$21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Ethnicity!$E$20:$N$20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Ethnicity!$E$21:$N$21</c:f>
              <c:numCache>
                <c:formatCode>#,##0</c:formatCode>
                <c:ptCount val="10"/>
                <c:pt idx="0">
                  <c:v>1421</c:v>
                </c:pt>
                <c:pt idx="1">
                  <c:v>1316</c:v>
                </c:pt>
                <c:pt idx="2">
                  <c:v>1359</c:v>
                </c:pt>
                <c:pt idx="3">
                  <c:v>1192</c:v>
                </c:pt>
                <c:pt idx="4">
                  <c:v>978</c:v>
                </c:pt>
                <c:pt idx="5">
                  <c:v>828</c:v>
                </c:pt>
                <c:pt idx="6">
                  <c:v>728</c:v>
                </c:pt>
                <c:pt idx="7">
                  <c:v>731</c:v>
                </c:pt>
                <c:pt idx="8">
                  <c:v>609</c:v>
                </c:pt>
                <c:pt idx="9">
                  <c:v>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36-4524-AAA3-676D4CD84005}"/>
            </c:ext>
          </c:extLst>
        </c:ser>
        <c:ser>
          <c:idx val="1"/>
          <c:order val="1"/>
          <c:tx>
            <c:strRef>
              <c:f>Ethnicity!$D$22</c:f>
              <c:strCache>
                <c:ptCount val="1"/>
                <c:pt idx="0">
                  <c:v>Hispanic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Ethnicity!$E$20:$N$20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Ethnicity!$E$22:$N$22</c:f>
              <c:numCache>
                <c:formatCode>#,##0</c:formatCode>
                <c:ptCount val="10"/>
                <c:pt idx="0">
                  <c:v>1390</c:v>
                </c:pt>
                <c:pt idx="1">
                  <c:v>1418</c:v>
                </c:pt>
                <c:pt idx="2">
                  <c:v>1497</c:v>
                </c:pt>
                <c:pt idx="3">
                  <c:v>1373</c:v>
                </c:pt>
                <c:pt idx="4">
                  <c:v>1307</c:v>
                </c:pt>
                <c:pt idx="5">
                  <c:v>1265</c:v>
                </c:pt>
                <c:pt idx="6">
                  <c:v>1210</c:v>
                </c:pt>
                <c:pt idx="7">
                  <c:v>1215</c:v>
                </c:pt>
                <c:pt idx="8">
                  <c:v>1085</c:v>
                </c:pt>
                <c:pt idx="9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36-4524-AAA3-676D4CD84005}"/>
            </c:ext>
          </c:extLst>
        </c:ser>
        <c:ser>
          <c:idx val="2"/>
          <c:order val="2"/>
          <c:tx>
            <c:strRef>
              <c:f>Ethnicity!$D$23</c:f>
              <c:strCache>
                <c:ptCount val="1"/>
                <c:pt idx="0">
                  <c:v>Other Races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Ethnicity!$E$20:$N$20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Ethnicity!$E$23:$N$23</c:f>
              <c:numCache>
                <c:formatCode>#,##0</c:formatCode>
                <c:ptCount val="10"/>
                <c:pt idx="0">
                  <c:v>346</c:v>
                </c:pt>
                <c:pt idx="1">
                  <c:v>385</c:v>
                </c:pt>
                <c:pt idx="2">
                  <c:v>473</c:v>
                </c:pt>
                <c:pt idx="3">
                  <c:v>457</c:v>
                </c:pt>
                <c:pt idx="4">
                  <c:v>393</c:v>
                </c:pt>
                <c:pt idx="5">
                  <c:v>365</c:v>
                </c:pt>
                <c:pt idx="6">
                  <c:v>317</c:v>
                </c:pt>
                <c:pt idx="7">
                  <c:v>378</c:v>
                </c:pt>
                <c:pt idx="8">
                  <c:v>281</c:v>
                </c:pt>
                <c:pt idx="9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36-4524-AAA3-676D4CD84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0236127"/>
        <c:axId val="1"/>
      </c:lineChart>
      <c:catAx>
        <c:axId val="105023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23612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Fall</a:t>
            </a:r>
            <a:r>
              <a:rPr lang="en-US" sz="1800" baseline="0"/>
              <a:t> Enrollment 2012 - 2021: Male and Female Headcount</a:t>
            </a:r>
            <a:endParaRPr lang="en-US" sz="18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Gender!$C$7:$D$7</c:f>
              <c:strCache>
                <c:ptCount val="2"/>
                <c:pt idx="0">
                  <c:v>Gender</c:v>
                </c:pt>
                <c:pt idx="1">
                  <c:v>Female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Gender!$E$5:$N$6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Gender!$E$7:$N$7</c:f>
              <c:numCache>
                <c:formatCode>#,##0</c:formatCode>
                <c:ptCount val="10"/>
                <c:pt idx="0">
                  <c:v>1895</c:v>
                </c:pt>
                <c:pt idx="1">
                  <c:v>1840</c:v>
                </c:pt>
                <c:pt idx="2">
                  <c:v>1951</c:v>
                </c:pt>
                <c:pt idx="3">
                  <c:v>1910</c:v>
                </c:pt>
                <c:pt idx="4">
                  <c:v>1705</c:v>
                </c:pt>
                <c:pt idx="5">
                  <c:v>1593</c:v>
                </c:pt>
                <c:pt idx="6">
                  <c:v>1498</c:v>
                </c:pt>
                <c:pt idx="7">
                  <c:v>1488</c:v>
                </c:pt>
                <c:pt idx="8">
                  <c:v>1287</c:v>
                </c:pt>
                <c:pt idx="9">
                  <c:v>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98-4744-B603-2157801056FF}"/>
            </c:ext>
          </c:extLst>
        </c:ser>
        <c:ser>
          <c:idx val="1"/>
          <c:order val="1"/>
          <c:tx>
            <c:strRef>
              <c:f>Gender!$C$8:$D$8</c:f>
              <c:strCache>
                <c:ptCount val="2"/>
                <c:pt idx="0">
                  <c:v>Gender</c:v>
                </c:pt>
                <c:pt idx="1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Gender!$E$5:$N$6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Gender!$E$8:$N$8</c:f>
              <c:numCache>
                <c:formatCode>#,##0</c:formatCode>
                <c:ptCount val="10"/>
                <c:pt idx="0">
                  <c:v>1262</c:v>
                </c:pt>
                <c:pt idx="1">
                  <c:v>1279</c:v>
                </c:pt>
                <c:pt idx="2">
                  <c:v>1378</c:v>
                </c:pt>
                <c:pt idx="3">
                  <c:v>1112</c:v>
                </c:pt>
                <c:pt idx="4">
                  <c:v>964</c:v>
                </c:pt>
                <c:pt idx="5">
                  <c:v>865</c:v>
                </c:pt>
                <c:pt idx="6">
                  <c:v>757</c:v>
                </c:pt>
                <c:pt idx="7">
                  <c:v>836</c:v>
                </c:pt>
                <c:pt idx="8">
                  <c:v>688</c:v>
                </c:pt>
                <c:pt idx="9">
                  <c:v>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98-4744-B603-215780105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429007"/>
        <c:axId val="1"/>
      </c:lineChart>
      <c:catAx>
        <c:axId val="1051429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42900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Fall Enrollment 2012</a:t>
            </a:r>
            <a:r>
              <a:rPr lang="en-US" sz="1800" baseline="0"/>
              <a:t> - 2021: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/>
              <a:t>Loan Status and % of Loan Enrollment</a:t>
            </a:r>
            <a:endParaRPr lang="en-US" sz="18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'Loan Status'!$C$7</c:f>
              <c:strCache>
                <c:ptCount val="1"/>
                <c:pt idx="0">
                  <c:v>No Loan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'Loan Status'!$D$5:$M$6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'Loan Status'!$D$7:$M$7</c:f>
              <c:numCache>
                <c:formatCode>#,##0</c:formatCode>
                <c:ptCount val="10"/>
                <c:pt idx="0">
                  <c:v>3002</c:v>
                </c:pt>
                <c:pt idx="1">
                  <c:v>2937</c:v>
                </c:pt>
                <c:pt idx="2">
                  <c:v>3209</c:v>
                </c:pt>
                <c:pt idx="3">
                  <c:v>2897</c:v>
                </c:pt>
                <c:pt idx="4">
                  <c:v>2534</c:v>
                </c:pt>
                <c:pt idx="5">
                  <c:v>2326</c:v>
                </c:pt>
                <c:pt idx="6">
                  <c:v>2151</c:v>
                </c:pt>
                <c:pt idx="7">
                  <c:v>2224</c:v>
                </c:pt>
                <c:pt idx="8">
                  <c:v>1907</c:v>
                </c:pt>
                <c:pt idx="9">
                  <c:v>1840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6-44A1-8028-45AA3C0FBE27}"/>
            </c:ext>
          </c:extLst>
        </c:ser>
        <c:ser>
          <c:idx val="1"/>
          <c:order val="1"/>
          <c:tx>
            <c:strRef>
              <c:f>'Loan Status'!$C$8</c:f>
              <c:strCache>
                <c:ptCount val="1"/>
                <c:pt idx="0">
                  <c:v>Loan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'Loan Status'!$D$5:$M$6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'Loan Status'!$D$8:$M$8</c:f>
              <c:numCache>
                <c:formatCode>#,##0</c:formatCode>
                <c:ptCount val="10"/>
                <c:pt idx="0">
                  <c:v>155</c:v>
                </c:pt>
                <c:pt idx="1">
                  <c:v>182</c:v>
                </c:pt>
                <c:pt idx="2">
                  <c:v>120</c:v>
                </c:pt>
                <c:pt idx="3">
                  <c:v>125</c:v>
                </c:pt>
                <c:pt idx="4">
                  <c:v>144</c:v>
                </c:pt>
                <c:pt idx="5">
                  <c:v>132</c:v>
                </c:pt>
                <c:pt idx="6">
                  <c:v>104</c:v>
                </c:pt>
                <c:pt idx="7">
                  <c:v>100</c:v>
                </c:pt>
                <c:pt idx="8">
                  <c:v>68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6-44A1-8028-45AA3C0FB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1433167"/>
        <c:axId val="1"/>
      </c:barChart>
      <c:lineChart>
        <c:grouping val="standard"/>
        <c:varyColors val="0"/>
        <c:ser>
          <c:idx val="2"/>
          <c:order val="2"/>
          <c:tx>
            <c:strRef>
              <c:f>'Loan Status'!$C$9</c:f>
              <c:strCache>
                <c:ptCount val="1"/>
                <c:pt idx="0">
                  <c:v>% of Loan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'Loan Status'!$D$5:$M$6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'Loan Status'!$D$9:$M$9</c:f>
              <c:numCache>
                <c:formatCode>0.0%</c:formatCode>
                <c:ptCount val="10"/>
                <c:pt idx="0">
                  <c:v>5.1632245169886744E-2</c:v>
                </c:pt>
                <c:pt idx="1">
                  <c:v>6.1967994552264212E-2</c:v>
                </c:pt>
                <c:pt idx="2">
                  <c:v>3.7394827048924897E-2</c:v>
                </c:pt>
                <c:pt idx="3">
                  <c:v>4.3148084225060404E-2</c:v>
                </c:pt>
                <c:pt idx="4">
                  <c:v>5.6827150749802685E-2</c:v>
                </c:pt>
                <c:pt idx="5">
                  <c:v>5.6749785038693032E-2</c:v>
                </c:pt>
                <c:pt idx="6">
                  <c:v>4.834960483496048E-2</c:v>
                </c:pt>
                <c:pt idx="7">
                  <c:v>4.4964028776978415E-2</c:v>
                </c:pt>
                <c:pt idx="8">
                  <c:v>3.5658101730466699E-2</c:v>
                </c:pt>
                <c:pt idx="9">
                  <c:v>2.6630434782608695E-2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86-44A1-8028-45AA3C0FB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514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43316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0" i="0" u="none" strike="noStrike" baseline="0">
                <a:solidFill>
                  <a:srgbClr val="808080"/>
                </a:solidFill>
                <a:latin typeface="Calibri"/>
                <a:cs typeface="Calibri"/>
              </a:rPr>
              <a:t>Fall Enrollment 2012 - 2021: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0" i="0" u="none" strike="noStrike" baseline="0">
                <a:solidFill>
                  <a:srgbClr val="808080"/>
                </a:solidFill>
                <a:latin typeface="Calibri"/>
                <a:cs typeface="Calibri"/>
              </a:rPr>
              <a:t>Pell Status and % of Pell Enrollment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'Pell Status'!$C$8</c:f>
              <c:strCache>
                <c:ptCount val="1"/>
                <c:pt idx="0">
                  <c:v>No Pell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'Pell Status'!$D$6:$M$7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'Pell Status'!$D$8:$M$8</c:f>
              <c:numCache>
                <c:formatCode>#,##0</c:formatCode>
                <c:ptCount val="10"/>
                <c:pt idx="0">
                  <c:v>2554</c:v>
                </c:pt>
                <c:pt idx="1">
                  <c:v>2468</c:v>
                </c:pt>
                <c:pt idx="2">
                  <c:v>2769</c:v>
                </c:pt>
                <c:pt idx="3">
                  <c:v>2481</c:v>
                </c:pt>
                <c:pt idx="4">
                  <c:v>2057</c:v>
                </c:pt>
                <c:pt idx="5">
                  <c:v>1799</c:v>
                </c:pt>
                <c:pt idx="6">
                  <c:v>1632</c:v>
                </c:pt>
                <c:pt idx="7">
                  <c:v>1715</c:v>
                </c:pt>
                <c:pt idx="8">
                  <c:v>1511</c:v>
                </c:pt>
                <c:pt idx="9">
                  <c:v>1389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A-47AB-9D54-86A732DA7DFC}"/>
            </c:ext>
          </c:extLst>
        </c:ser>
        <c:ser>
          <c:idx val="1"/>
          <c:order val="1"/>
          <c:tx>
            <c:strRef>
              <c:f>'Pell Status'!$C$9</c:f>
              <c:strCache>
                <c:ptCount val="1"/>
                <c:pt idx="0">
                  <c:v>Pell 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'Pell Status'!$D$6:$M$7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'Pell Status'!$D$9:$M$9</c:f>
              <c:numCache>
                <c:formatCode>#,##0</c:formatCode>
                <c:ptCount val="10"/>
                <c:pt idx="0">
                  <c:v>603</c:v>
                </c:pt>
                <c:pt idx="1">
                  <c:v>651</c:v>
                </c:pt>
                <c:pt idx="2">
                  <c:v>560</c:v>
                </c:pt>
                <c:pt idx="3">
                  <c:v>541</c:v>
                </c:pt>
                <c:pt idx="4">
                  <c:v>621</c:v>
                </c:pt>
                <c:pt idx="5">
                  <c:v>659</c:v>
                </c:pt>
                <c:pt idx="6">
                  <c:v>623</c:v>
                </c:pt>
                <c:pt idx="7">
                  <c:v>609</c:v>
                </c:pt>
                <c:pt idx="8">
                  <c:v>464</c:v>
                </c:pt>
                <c:pt idx="9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EA-47AB-9D54-86A732DA7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1426927"/>
        <c:axId val="1"/>
      </c:barChart>
      <c:lineChart>
        <c:grouping val="standard"/>
        <c:varyColors val="0"/>
        <c:ser>
          <c:idx val="2"/>
          <c:order val="2"/>
          <c:tx>
            <c:strRef>
              <c:f>'Pell Status'!$C$10</c:f>
              <c:strCache>
                <c:ptCount val="1"/>
                <c:pt idx="0">
                  <c:v>% of Pell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'Pell Status'!$D$6:$M$7</c:f>
              <c:strCache>
                <c:ptCount val="10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</c:strCache>
            </c:strRef>
          </c:cat>
          <c:val>
            <c:numRef>
              <c:f>'Pell Status'!$D$10:$M$10</c:f>
              <c:numCache>
                <c:formatCode>0%</c:formatCode>
                <c:ptCount val="10"/>
                <c:pt idx="0">
                  <c:v>0.23610023492560689</c:v>
                </c:pt>
                <c:pt idx="1">
                  <c:v>0.26377633711507292</c:v>
                </c:pt>
                <c:pt idx="2">
                  <c:v>0.20223907547851211</c:v>
                </c:pt>
                <c:pt idx="3">
                  <c:v>0.21805723498589277</c:v>
                </c:pt>
                <c:pt idx="4">
                  <c:v>0.30189596499756927</c:v>
                </c:pt>
                <c:pt idx="5">
                  <c:v>0.36631461923290715</c:v>
                </c:pt>
                <c:pt idx="6">
                  <c:v>0.38174019607843135</c:v>
                </c:pt>
                <c:pt idx="7">
                  <c:v>0.35510204081632651</c:v>
                </c:pt>
                <c:pt idx="8">
                  <c:v>0.30708140304434151</c:v>
                </c:pt>
                <c:pt idx="9">
                  <c:v>0.35997120230381568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EA-47AB-9D54-86A732DA7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51426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142692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80808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9</xdr:row>
      <xdr:rowOff>133350</xdr:rowOff>
    </xdr:from>
    <xdr:to>
      <xdr:col>15</xdr:col>
      <xdr:colOff>342900</xdr:colOff>
      <xdr:row>43</xdr:row>
      <xdr:rowOff>95250</xdr:rowOff>
    </xdr:to>
    <xdr:graphicFrame macro="">
      <xdr:nvGraphicFramePr>
        <xdr:cNvPr id="10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17</xdr:col>
      <xdr:colOff>504825</xdr:colOff>
      <xdr:row>29</xdr:row>
      <xdr:rowOff>133350</xdr:rowOff>
    </xdr:to>
    <xdr:pic>
      <xdr:nvPicPr>
        <xdr:cNvPr id="138241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0"/>
          <a:ext cx="5991225" cy="480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17</xdr:col>
      <xdr:colOff>504825</xdr:colOff>
      <xdr:row>59</xdr:row>
      <xdr:rowOff>133350</xdr:rowOff>
    </xdr:to>
    <xdr:pic>
      <xdr:nvPicPr>
        <xdr:cNvPr id="138242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5314950"/>
          <a:ext cx="5991225" cy="480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152400</xdr:rowOff>
    </xdr:from>
    <xdr:to>
      <xdr:col>13</xdr:col>
      <xdr:colOff>28575</xdr:colOff>
      <xdr:row>52</xdr:row>
      <xdr:rowOff>142875</xdr:rowOff>
    </xdr:to>
    <xdr:graphicFrame macro="">
      <xdr:nvGraphicFramePr>
        <xdr:cNvPr id="143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152400</xdr:rowOff>
    </xdr:from>
    <xdr:to>
      <xdr:col>15</xdr:col>
      <xdr:colOff>0</xdr:colOff>
      <xdr:row>41</xdr:row>
      <xdr:rowOff>47625</xdr:rowOff>
    </xdr:to>
    <xdr:graphicFrame macro="">
      <xdr:nvGraphicFramePr>
        <xdr:cNvPr id="153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21</xdr:row>
      <xdr:rowOff>38100</xdr:rowOff>
    </xdr:from>
    <xdr:to>
      <xdr:col>13</xdr:col>
      <xdr:colOff>447675</xdr:colOff>
      <xdr:row>48</xdr:row>
      <xdr:rowOff>133350</xdr:rowOff>
    </xdr:to>
    <xdr:graphicFrame macro="">
      <xdr:nvGraphicFramePr>
        <xdr:cNvPr id="82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133350</xdr:rowOff>
    </xdr:from>
    <xdr:to>
      <xdr:col>12</xdr:col>
      <xdr:colOff>628650</xdr:colOff>
      <xdr:row>31</xdr:row>
      <xdr:rowOff>161925</xdr:rowOff>
    </xdr:to>
    <xdr:graphicFrame macro="">
      <xdr:nvGraphicFramePr>
        <xdr:cNvPr id="92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25</xdr:row>
      <xdr:rowOff>28575</xdr:rowOff>
    </xdr:from>
    <xdr:to>
      <xdr:col>15</xdr:col>
      <xdr:colOff>57150</xdr:colOff>
      <xdr:row>49</xdr:row>
      <xdr:rowOff>95250</xdr:rowOff>
    </xdr:to>
    <xdr:graphicFrame macro="">
      <xdr:nvGraphicFramePr>
        <xdr:cNvPr id="102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152400</xdr:rowOff>
    </xdr:from>
    <xdr:to>
      <xdr:col>15</xdr:col>
      <xdr:colOff>0</xdr:colOff>
      <xdr:row>38</xdr:row>
      <xdr:rowOff>57150</xdr:rowOff>
    </xdr:to>
    <xdr:graphicFrame macro="">
      <xdr:nvGraphicFramePr>
        <xdr:cNvPr id="1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12</xdr:row>
      <xdr:rowOff>152400</xdr:rowOff>
    </xdr:from>
    <xdr:to>
      <xdr:col>13</xdr:col>
      <xdr:colOff>352425</xdr:colOff>
      <xdr:row>38</xdr:row>
      <xdr:rowOff>95250</xdr:rowOff>
    </xdr:to>
    <xdr:graphicFrame macro="">
      <xdr:nvGraphicFramePr>
        <xdr:cNvPr id="123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13</xdr:row>
      <xdr:rowOff>114300</xdr:rowOff>
    </xdr:from>
    <xdr:to>
      <xdr:col>14</xdr:col>
      <xdr:colOff>314325</xdr:colOff>
      <xdr:row>41</xdr:row>
      <xdr:rowOff>114300</xdr:rowOff>
    </xdr:to>
    <xdr:graphicFrame macro="">
      <xdr:nvGraphicFramePr>
        <xdr:cNvPr id="133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/>
  </sheetViews>
  <sheetFormatPr defaultRowHeight="12.5" x14ac:dyDescent="0.25"/>
  <cols>
    <col min="1" max="1" width="9.54296875" bestFit="1" customWidth="1"/>
    <col min="3" max="3" width="9.26953125" customWidth="1"/>
    <col min="4" max="14" width="9.54296875" customWidth="1"/>
    <col min="16" max="17" width="9.1796875" style="4"/>
  </cols>
  <sheetData>
    <row r="1" spans="1:17" ht="21" customHeight="1" x14ac:dyDescent="0.45">
      <c r="A1" s="57" t="s">
        <v>114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ht="15" customHeight="1" x14ac:dyDescent="0.3">
      <c r="A2" s="59">
        <v>44685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P2" s="4" t="s">
        <v>13</v>
      </c>
      <c r="Q2" s="4" t="s">
        <v>15</v>
      </c>
    </row>
    <row r="3" spans="1:17" ht="16" customHeight="1" x14ac:dyDescent="0.25">
      <c r="C3" s="76"/>
      <c r="D3" s="78"/>
      <c r="E3" s="78"/>
      <c r="F3" s="78"/>
      <c r="G3" s="78"/>
      <c r="H3" s="78"/>
      <c r="I3" s="78"/>
      <c r="J3" s="78"/>
      <c r="K3" s="78"/>
      <c r="L3" s="78"/>
      <c r="M3" s="78"/>
      <c r="N3" s="79" t="s">
        <v>0</v>
      </c>
      <c r="P3" s="4" t="s">
        <v>14</v>
      </c>
      <c r="Q3" s="4" t="s">
        <v>14</v>
      </c>
    </row>
    <row r="4" spans="1:17" ht="16" customHeight="1" x14ac:dyDescent="0.25">
      <c r="C4" s="77"/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80"/>
    </row>
    <row r="5" spans="1:17" ht="17.149999999999999" customHeight="1" x14ac:dyDescent="0.25">
      <c r="C5" s="2" t="s">
        <v>1</v>
      </c>
      <c r="D5" s="8">
        <v>969</v>
      </c>
      <c r="E5" s="8">
        <v>1058</v>
      </c>
      <c r="F5" s="8">
        <v>1002</v>
      </c>
      <c r="G5" s="8">
        <v>1014</v>
      </c>
      <c r="H5" s="8">
        <v>1106</v>
      </c>
      <c r="I5" s="8">
        <v>1091</v>
      </c>
      <c r="J5" s="8">
        <v>989</v>
      </c>
      <c r="K5" s="8">
        <v>1102</v>
      </c>
      <c r="L5" s="8">
        <v>948</v>
      </c>
      <c r="M5" s="8">
        <v>856</v>
      </c>
      <c r="N5" s="9">
        <f>SUM(D5:M5)</f>
        <v>10135</v>
      </c>
      <c r="P5" s="5">
        <f>(M5-D5)/D5</f>
        <v>-0.11661506707946337</v>
      </c>
      <c r="Q5" s="5">
        <f>(K5-D5)/D5</f>
        <v>0.13725490196078433</v>
      </c>
    </row>
    <row r="6" spans="1:17" ht="17.149999999999999" customHeight="1" x14ac:dyDescent="0.25">
      <c r="C6" s="3" t="s">
        <v>2</v>
      </c>
      <c r="D6" s="10">
        <v>2188</v>
      </c>
      <c r="E6" s="10">
        <v>2061</v>
      </c>
      <c r="F6" s="10">
        <v>2327</v>
      </c>
      <c r="G6" s="10">
        <v>2008</v>
      </c>
      <c r="H6" s="10">
        <v>1572</v>
      </c>
      <c r="I6" s="10">
        <v>1367</v>
      </c>
      <c r="J6" s="10">
        <v>1266</v>
      </c>
      <c r="K6" s="10">
        <v>1222</v>
      </c>
      <c r="L6" s="10">
        <v>1027</v>
      </c>
      <c r="M6" s="10">
        <v>1033</v>
      </c>
      <c r="N6" s="11">
        <f>SUM(D6:M6)</f>
        <v>16071</v>
      </c>
      <c r="P6" s="5">
        <f>(M6-D6)/D6</f>
        <v>-0.52787934186471663</v>
      </c>
      <c r="Q6" s="5">
        <f>(K6-D6)/D6</f>
        <v>-0.44149908592321757</v>
      </c>
    </row>
    <row r="7" spans="1:17" ht="17.149999999999999" customHeight="1" x14ac:dyDescent="0.25">
      <c r="C7" s="6"/>
      <c r="D7" s="12">
        <v>3157</v>
      </c>
      <c r="E7" s="12">
        <v>3119</v>
      </c>
      <c r="F7" s="12">
        <v>3329</v>
      </c>
      <c r="G7" s="12">
        <v>3022</v>
      </c>
      <c r="H7" s="12">
        <v>2678</v>
      </c>
      <c r="I7" s="12">
        <v>2458</v>
      </c>
      <c r="J7" s="12">
        <v>2255</v>
      </c>
      <c r="K7" s="12">
        <v>2324</v>
      </c>
      <c r="L7" s="12">
        <v>1975</v>
      </c>
      <c r="M7" s="12">
        <v>1889</v>
      </c>
      <c r="N7" s="13">
        <f>SUM(D7:M7)</f>
        <v>26206</v>
      </c>
      <c r="P7" s="5">
        <f>(M7-D7)/D7</f>
        <v>-0.4016471333544504</v>
      </c>
      <c r="Q7" s="5">
        <f>(K7-D7)/D7</f>
        <v>-0.26385809312638581</v>
      </c>
    </row>
  </sheetData>
  <mergeCells count="4">
    <mergeCell ref="C2:N2"/>
    <mergeCell ref="C3:C4"/>
    <mergeCell ref="D3:M3"/>
    <mergeCell ref="N3:N4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sqref="A1:J1"/>
    </sheetView>
  </sheetViews>
  <sheetFormatPr defaultRowHeight="12.5" x14ac:dyDescent="0.25"/>
  <cols>
    <col min="1" max="1" width="14.453125" customWidth="1"/>
    <col min="2" max="2" width="22.7265625" customWidth="1"/>
    <col min="3" max="13" width="9.54296875" customWidth="1"/>
  </cols>
  <sheetData>
    <row r="1" spans="1:13" ht="21" customHeight="1" x14ac:dyDescent="0.25">
      <c r="A1" s="94" t="s">
        <v>122</v>
      </c>
      <c r="B1" s="94"/>
      <c r="C1" s="94"/>
      <c r="D1" s="94"/>
      <c r="E1" s="94"/>
      <c r="F1" s="94"/>
      <c r="G1" s="94"/>
      <c r="H1" s="94"/>
      <c r="I1" s="94"/>
      <c r="J1" s="94"/>
      <c r="K1" s="56"/>
      <c r="L1" s="56"/>
      <c r="M1" s="56"/>
    </row>
    <row r="2" spans="1:13" ht="15" customHeight="1" x14ac:dyDescent="0.25">
      <c r="A2" s="64">
        <v>44685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6" customHeight="1" x14ac:dyDescent="0.25">
      <c r="A3" s="76" t="s">
        <v>26</v>
      </c>
      <c r="B3" s="76"/>
      <c r="C3" s="78"/>
      <c r="D3" s="78"/>
      <c r="E3" s="78"/>
      <c r="F3" s="78"/>
      <c r="G3" s="78"/>
      <c r="H3" s="78"/>
      <c r="I3" s="78"/>
      <c r="J3" s="78"/>
      <c r="K3" s="78"/>
      <c r="L3" s="78"/>
      <c r="M3" s="79" t="s">
        <v>0</v>
      </c>
    </row>
    <row r="4" spans="1:13" ht="16" customHeight="1" x14ac:dyDescent="0.25">
      <c r="A4" s="77"/>
      <c r="B4" s="77"/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79"/>
    </row>
    <row r="5" spans="1:13" ht="17.149999999999999" customHeight="1" x14ac:dyDescent="0.25">
      <c r="A5" s="86" t="s">
        <v>113</v>
      </c>
      <c r="B5" s="2" t="s">
        <v>26</v>
      </c>
      <c r="C5" s="8">
        <v>5</v>
      </c>
      <c r="D5" s="8">
        <v>7</v>
      </c>
      <c r="E5" s="8">
        <v>5</v>
      </c>
      <c r="F5" s="8">
        <v>2</v>
      </c>
      <c r="G5" s="8">
        <v>1</v>
      </c>
      <c r="H5" s="8">
        <v>2</v>
      </c>
      <c r="I5" s="8">
        <v>1</v>
      </c>
      <c r="J5" s="8">
        <v>0</v>
      </c>
      <c r="K5" s="8">
        <v>2</v>
      </c>
      <c r="L5" s="9">
        <v>0</v>
      </c>
      <c r="M5" s="48">
        <f t="shared" ref="M5:M45" si="0">SUM(C5:L5)</f>
        <v>25</v>
      </c>
    </row>
    <row r="6" spans="1:13" ht="17.149999999999999" customHeight="1" x14ac:dyDescent="0.25">
      <c r="A6" s="98"/>
      <c r="B6" s="3" t="s">
        <v>112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1">
        <v>0</v>
      </c>
      <c r="M6" s="47">
        <f t="shared" si="0"/>
        <v>0</v>
      </c>
    </row>
    <row r="7" spans="1:13" ht="17.149999999999999" customHeight="1" x14ac:dyDescent="0.25">
      <c r="A7" s="98"/>
      <c r="B7" s="3" t="s">
        <v>111</v>
      </c>
      <c r="C7" s="10">
        <v>0</v>
      </c>
      <c r="D7" s="10">
        <v>3</v>
      </c>
      <c r="E7" s="10">
        <v>3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1">
        <v>0</v>
      </c>
      <c r="M7" s="47">
        <f t="shared" si="0"/>
        <v>6</v>
      </c>
    </row>
    <row r="8" spans="1:13" ht="17.149999999999999" customHeight="1" x14ac:dyDescent="0.25">
      <c r="A8" s="98"/>
      <c r="B8" s="3" t="s">
        <v>110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3</v>
      </c>
      <c r="I8" s="10">
        <v>24</v>
      </c>
      <c r="J8" s="10">
        <v>27</v>
      </c>
      <c r="K8" s="10">
        <v>20</v>
      </c>
      <c r="L8" s="11">
        <v>16</v>
      </c>
      <c r="M8" s="47">
        <f t="shared" si="0"/>
        <v>90</v>
      </c>
    </row>
    <row r="9" spans="1:13" ht="17.149999999999999" customHeight="1" x14ac:dyDescent="0.25">
      <c r="A9" s="98"/>
      <c r="B9" s="3" t="s">
        <v>109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1">
        <v>0</v>
      </c>
      <c r="M9" s="47">
        <f t="shared" si="0"/>
        <v>0</v>
      </c>
    </row>
    <row r="10" spans="1:13" ht="17.149999999999999" customHeight="1" x14ac:dyDescent="0.25">
      <c r="A10" s="98"/>
      <c r="B10" s="3" t="s">
        <v>108</v>
      </c>
      <c r="C10" s="10">
        <v>11</v>
      </c>
      <c r="D10" s="10">
        <v>0</v>
      </c>
      <c r="E10" s="10">
        <v>14</v>
      </c>
      <c r="F10" s="10">
        <v>2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1">
        <v>0</v>
      </c>
      <c r="M10" s="47">
        <f t="shared" si="0"/>
        <v>27</v>
      </c>
    </row>
    <row r="11" spans="1:13" ht="17.149999999999999" customHeight="1" x14ac:dyDescent="0.25">
      <c r="A11" s="98"/>
      <c r="B11" s="3" t="s">
        <v>107</v>
      </c>
      <c r="C11" s="10">
        <v>25</v>
      </c>
      <c r="D11" s="10">
        <v>17</v>
      </c>
      <c r="E11" s="10">
        <v>25</v>
      </c>
      <c r="F11" s="10">
        <v>31</v>
      </c>
      <c r="G11" s="10">
        <v>31</v>
      </c>
      <c r="H11" s="10">
        <v>33</v>
      </c>
      <c r="I11" s="10">
        <v>43</v>
      </c>
      <c r="J11" s="10">
        <v>46</v>
      </c>
      <c r="K11" s="10">
        <v>48</v>
      </c>
      <c r="L11" s="11">
        <v>41</v>
      </c>
      <c r="M11" s="47">
        <f t="shared" si="0"/>
        <v>340</v>
      </c>
    </row>
    <row r="12" spans="1:13" ht="17.149999999999999" customHeight="1" x14ac:dyDescent="0.25">
      <c r="A12" s="98"/>
      <c r="B12" s="3" t="s">
        <v>106</v>
      </c>
      <c r="C12" s="10">
        <v>23</v>
      </c>
      <c r="D12" s="10">
        <v>21</v>
      </c>
      <c r="E12" s="10">
        <v>23</v>
      </c>
      <c r="F12" s="10">
        <v>19</v>
      </c>
      <c r="G12" s="10">
        <v>18</v>
      </c>
      <c r="H12" s="10">
        <v>18</v>
      </c>
      <c r="I12" s="10">
        <v>21</v>
      </c>
      <c r="J12" s="10">
        <v>9</v>
      </c>
      <c r="K12" s="10">
        <v>5</v>
      </c>
      <c r="L12" s="11">
        <v>2</v>
      </c>
      <c r="M12" s="47">
        <f t="shared" si="0"/>
        <v>159</v>
      </c>
    </row>
    <row r="13" spans="1:13" ht="17.149999999999999" customHeight="1" x14ac:dyDescent="0.25">
      <c r="A13" s="98"/>
      <c r="B13" s="3" t="s">
        <v>105</v>
      </c>
      <c r="C13" s="10">
        <v>25</v>
      </c>
      <c r="D13" s="10">
        <v>28</v>
      </c>
      <c r="E13" s="10">
        <v>40</v>
      </c>
      <c r="F13" s="10">
        <v>28</v>
      </c>
      <c r="G13" s="10">
        <v>15</v>
      </c>
      <c r="H13" s="10">
        <v>9</v>
      </c>
      <c r="I13" s="10">
        <v>4</v>
      </c>
      <c r="J13" s="10">
        <v>11</v>
      </c>
      <c r="K13" s="10">
        <v>12</v>
      </c>
      <c r="L13" s="11">
        <v>15</v>
      </c>
      <c r="M13" s="47">
        <f t="shared" si="0"/>
        <v>187</v>
      </c>
    </row>
    <row r="14" spans="1:13" ht="17.149999999999999" customHeight="1" x14ac:dyDescent="0.25">
      <c r="A14" s="98"/>
      <c r="B14" s="3" t="s">
        <v>104</v>
      </c>
      <c r="C14" s="10">
        <v>117</v>
      </c>
      <c r="D14" s="10">
        <v>147</v>
      </c>
      <c r="E14" s="10">
        <v>166</v>
      </c>
      <c r="F14" s="10">
        <v>135</v>
      </c>
      <c r="G14" s="10">
        <v>168</v>
      </c>
      <c r="H14" s="10">
        <v>139</v>
      </c>
      <c r="I14" s="10">
        <v>141</v>
      </c>
      <c r="J14" s="10">
        <v>159</v>
      </c>
      <c r="K14" s="10">
        <v>145</v>
      </c>
      <c r="L14" s="11">
        <v>146</v>
      </c>
      <c r="M14" s="47">
        <f t="shared" si="0"/>
        <v>1463</v>
      </c>
    </row>
    <row r="15" spans="1:13" ht="17.149999999999999" customHeight="1" x14ac:dyDescent="0.25">
      <c r="A15" s="98"/>
      <c r="B15" s="3" t="s">
        <v>103</v>
      </c>
      <c r="C15" s="10">
        <v>26</v>
      </c>
      <c r="D15" s="10">
        <v>33</v>
      </c>
      <c r="E15" s="10">
        <v>17</v>
      </c>
      <c r="F15" s="10">
        <v>26</v>
      </c>
      <c r="G15" s="10">
        <v>33</v>
      </c>
      <c r="H15" s="10">
        <v>29</v>
      </c>
      <c r="I15" s="10">
        <v>35</v>
      </c>
      <c r="J15" s="10">
        <v>28</v>
      </c>
      <c r="K15" s="10">
        <v>37</v>
      </c>
      <c r="L15" s="11">
        <v>30</v>
      </c>
      <c r="M15" s="47">
        <f t="shared" si="0"/>
        <v>294</v>
      </c>
    </row>
    <row r="16" spans="1:13" ht="17.149999999999999" customHeight="1" x14ac:dyDescent="0.25">
      <c r="A16" s="98"/>
      <c r="B16" s="3" t="s">
        <v>102</v>
      </c>
      <c r="C16" s="10">
        <v>0</v>
      </c>
      <c r="D16" s="10">
        <v>0</v>
      </c>
      <c r="E16" s="10">
        <v>0</v>
      </c>
      <c r="F16" s="10">
        <v>0</v>
      </c>
      <c r="G16" s="10">
        <v>1</v>
      </c>
      <c r="H16" s="10">
        <v>0</v>
      </c>
      <c r="I16" s="10">
        <v>2</v>
      </c>
      <c r="J16" s="10">
        <v>2</v>
      </c>
      <c r="K16" s="10">
        <v>0</v>
      </c>
      <c r="L16" s="11">
        <v>0</v>
      </c>
      <c r="M16" s="47">
        <f t="shared" si="0"/>
        <v>5</v>
      </c>
    </row>
    <row r="17" spans="1:13" ht="17.149999999999999" customHeight="1" x14ac:dyDescent="0.25">
      <c r="A17" s="98"/>
      <c r="B17" s="3" t="s">
        <v>101</v>
      </c>
      <c r="C17" s="10">
        <v>9</v>
      </c>
      <c r="D17" s="10">
        <v>15</v>
      </c>
      <c r="E17" s="10">
        <v>14</v>
      </c>
      <c r="F17" s="10">
        <v>0</v>
      </c>
      <c r="G17" s="10">
        <v>0</v>
      </c>
      <c r="H17" s="10">
        <v>13</v>
      </c>
      <c r="I17" s="10">
        <v>2</v>
      </c>
      <c r="J17" s="10">
        <v>1</v>
      </c>
      <c r="K17" s="10">
        <v>0</v>
      </c>
      <c r="L17" s="11">
        <v>1</v>
      </c>
      <c r="M17" s="47">
        <f t="shared" si="0"/>
        <v>55</v>
      </c>
    </row>
    <row r="18" spans="1:13" ht="17.149999999999999" customHeight="1" x14ac:dyDescent="0.25">
      <c r="A18" s="98"/>
      <c r="B18" s="3" t="s">
        <v>100</v>
      </c>
      <c r="C18" s="10">
        <v>72</v>
      </c>
      <c r="D18" s="10">
        <v>66</v>
      </c>
      <c r="E18" s="10">
        <v>66</v>
      </c>
      <c r="F18" s="10">
        <v>51</v>
      </c>
      <c r="G18" s="10">
        <v>49</v>
      </c>
      <c r="H18" s="10">
        <v>57</v>
      </c>
      <c r="I18" s="10">
        <v>64</v>
      </c>
      <c r="J18" s="10">
        <v>44</v>
      </c>
      <c r="K18" s="10">
        <v>41</v>
      </c>
      <c r="L18" s="11">
        <v>66</v>
      </c>
      <c r="M18" s="47">
        <f t="shared" si="0"/>
        <v>576</v>
      </c>
    </row>
    <row r="19" spans="1:13" ht="17.149999999999999" customHeight="1" x14ac:dyDescent="0.25">
      <c r="A19" s="98"/>
      <c r="B19" s="3" t="s">
        <v>99</v>
      </c>
      <c r="C19" s="10">
        <v>49</v>
      </c>
      <c r="D19" s="10">
        <v>47</v>
      </c>
      <c r="E19" s="10">
        <v>71</v>
      </c>
      <c r="F19" s="10">
        <v>55</v>
      </c>
      <c r="G19" s="10">
        <v>80</v>
      </c>
      <c r="H19" s="10">
        <v>71</v>
      </c>
      <c r="I19" s="10">
        <v>76</v>
      </c>
      <c r="J19" s="10">
        <v>71</v>
      </c>
      <c r="K19" s="10">
        <v>74</v>
      </c>
      <c r="L19" s="11">
        <v>73</v>
      </c>
      <c r="M19" s="47">
        <f t="shared" si="0"/>
        <v>667</v>
      </c>
    </row>
    <row r="20" spans="1:13" ht="17.149999999999999" customHeight="1" x14ac:dyDescent="0.25">
      <c r="A20" s="98"/>
      <c r="B20" s="3" t="s">
        <v>98</v>
      </c>
      <c r="C20" s="10">
        <v>58</v>
      </c>
      <c r="D20" s="10">
        <v>59</v>
      </c>
      <c r="E20" s="10">
        <v>64</v>
      </c>
      <c r="F20" s="10">
        <v>75</v>
      </c>
      <c r="G20" s="10">
        <v>103</v>
      </c>
      <c r="H20" s="10">
        <v>96</v>
      </c>
      <c r="I20" s="10">
        <v>87</v>
      </c>
      <c r="J20" s="10">
        <v>76</v>
      </c>
      <c r="K20" s="10">
        <v>55</v>
      </c>
      <c r="L20" s="11">
        <v>61</v>
      </c>
      <c r="M20" s="47">
        <f t="shared" si="0"/>
        <v>734</v>
      </c>
    </row>
    <row r="21" spans="1:13" ht="17.149999999999999" customHeight="1" x14ac:dyDescent="0.25">
      <c r="A21" s="98"/>
      <c r="B21" s="3" t="s">
        <v>97</v>
      </c>
      <c r="C21" s="10">
        <v>28</v>
      </c>
      <c r="D21" s="10">
        <v>39</v>
      </c>
      <c r="E21" s="10">
        <v>31</v>
      </c>
      <c r="F21" s="10">
        <v>30</v>
      </c>
      <c r="G21" s="10">
        <v>35</v>
      </c>
      <c r="H21" s="10">
        <v>27</v>
      </c>
      <c r="I21" s="10">
        <v>32</v>
      </c>
      <c r="J21" s="10">
        <v>27</v>
      </c>
      <c r="K21" s="10">
        <v>24</v>
      </c>
      <c r="L21" s="11">
        <v>15</v>
      </c>
      <c r="M21" s="47">
        <f t="shared" si="0"/>
        <v>288</v>
      </c>
    </row>
    <row r="22" spans="1:13" ht="17.149999999999999" customHeight="1" x14ac:dyDescent="0.25">
      <c r="A22" s="98"/>
      <c r="B22" s="3" t="s">
        <v>96</v>
      </c>
      <c r="C22" s="10">
        <v>0</v>
      </c>
      <c r="D22" s="10">
        <v>0</v>
      </c>
      <c r="E22" s="10">
        <v>16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1">
        <v>0</v>
      </c>
      <c r="M22" s="47">
        <f t="shared" si="0"/>
        <v>16</v>
      </c>
    </row>
    <row r="23" spans="1:13" ht="17.149999999999999" customHeight="1" x14ac:dyDescent="0.25">
      <c r="A23" s="98"/>
      <c r="B23" s="3" t="s">
        <v>95</v>
      </c>
      <c r="C23" s="10">
        <v>47</v>
      </c>
      <c r="D23" s="10">
        <v>62</v>
      </c>
      <c r="E23" s="10">
        <v>64</v>
      </c>
      <c r="F23" s="10">
        <v>32</v>
      </c>
      <c r="G23" s="10">
        <v>39</v>
      </c>
      <c r="H23" s="10">
        <v>18</v>
      </c>
      <c r="I23" s="10">
        <v>23</v>
      </c>
      <c r="J23" s="10">
        <v>14</v>
      </c>
      <c r="K23" s="10">
        <v>13</v>
      </c>
      <c r="L23" s="11">
        <v>12</v>
      </c>
      <c r="M23" s="47">
        <f t="shared" si="0"/>
        <v>324</v>
      </c>
    </row>
    <row r="24" spans="1:13" ht="17.149999999999999" customHeight="1" x14ac:dyDescent="0.25">
      <c r="A24" s="98"/>
      <c r="B24" s="3" t="s">
        <v>94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5</v>
      </c>
      <c r="I24" s="10">
        <v>9</v>
      </c>
      <c r="J24" s="10">
        <v>21</v>
      </c>
      <c r="K24" s="10">
        <v>11</v>
      </c>
      <c r="L24" s="11">
        <v>24</v>
      </c>
      <c r="M24" s="47">
        <f t="shared" si="0"/>
        <v>70</v>
      </c>
    </row>
    <row r="25" spans="1:13" ht="17.149999999999999" customHeight="1" x14ac:dyDescent="0.25">
      <c r="A25" s="98"/>
      <c r="B25" s="3" t="s">
        <v>93</v>
      </c>
      <c r="C25" s="10">
        <v>0</v>
      </c>
      <c r="D25" s="10">
        <v>1</v>
      </c>
      <c r="E25" s="10">
        <v>9</v>
      </c>
      <c r="F25" s="10">
        <v>8</v>
      </c>
      <c r="G25" s="10">
        <v>5</v>
      </c>
      <c r="H25" s="10">
        <v>4</v>
      </c>
      <c r="I25" s="10">
        <v>2</v>
      </c>
      <c r="J25" s="10">
        <v>0</v>
      </c>
      <c r="K25" s="10">
        <v>2</v>
      </c>
      <c r="L25" s="11">
        <v>3</v>
      </c>
      <c r="M25" s="47">
        <f t="shared" si="0"/>
        <v>34</v>
      </c>
    </row>
    <row r="26" spans="1:13" ht="17.149999999999999" customHeight="1" x14ac:dyDescent="0.25">
      <c r="A26" s="98"/>
      <c r="B26" s="3" t="s">
        <v>92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1</v>
      </c>
      <c r="L26" s="11">
        <v>2</v>
      </c>
      <c r="M26" s="47">
        <f t="shared" si="0"/>
        <v>3</v>
      </c>
    </row>
    <row r="27" spans="1:13" ht="17.149999999999999" customHeight="1" x14ac:dyDescent="0.25">
      <c r="A27" s="98"/>
      <c r="B27" s="3" t="s">
        <v>91</v>
      </c>
      <c r="C27" s="10">
        <v>803</v>
      </c>
      <c r="D27" s="10">
        <v>829</v>
      </c>
      <c r="E27" s="10">
        <v>844</v>
      </c>
      <c r="F27" s="10">
        <v>893</v>
      </c>
      <c r="G27" s="10">
        <v>846</v>
      </c>
      <c r="H27" s="10">
        <v>891</v>
      </c>
      <c r="I27" s="10">
        <v>738</v>
      </c>
      <c r="J27" s="10">
        <v>716</v>
      </c>
      <c r="K27" s="10">
        <v>538</v>
      </c>
      <c r="L27" s="11">
        <v>934</v>
      </c>
      <c r="M27" s="47">
        <f t="shared" si="0"/>
        <v>8032</v>
      </c>
    </row>
    <row r="28" spans="1:13" ht="17.149999999999999" customHeight="1" x14ac:dyDescent="0.25">
      <c r="A28" s="98"/>
      <c r="B28" s="3" t="s">
        <v>90</v>
      </c>
      <c r="C28" s="10">
        <v>0</v>
      </c>
      <c r="D28" s="10">
        <v>2</v>
      </c>
      <c r="E28" s="10">
        <v>5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1">
        <v>0</v>
      </c>
      <c r="M28" s="47">
        <f t="shared" si="0"/>
        <v>8</v>
      </c>
    </row>
    <row r="29" spans="1:13" ht="17.149999999999999" customHeight="1" x14ac:dyDescent="0.25">
      <c r="A29" s="98"/>
      <c r="B29" s="3" t="s">
        <v>89</v>
      </c>
      <c r="C29" s="10">
        <v>8</v>
      </c>
      <c r="D29" s="10">
        <v>3</v>
      </c>
      <c r="E29" s="10">
        <v>1</v>
      </c>
      <c r="F29" s="10">
        <v>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1">
        <v>0</v>
      </c>
      <c r="M29" s="47">
        <f t="shared" si="0"/>
        <v>13</v>
      </c>
    </row>
    <row r="30" spans="1:13" ht="17.149999999999999" customHeight="1" x14ac:dyDescent="0.25">
      <c r="A30" s="98"/>
      <c r="B30" s="3" t="s">
        <v>88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1">
        <v>0</v>
      </c>
      <c r="M30" s="47">
        <f t="shared" si="0"/>
        <v>0</v>
      </c>
    </row>
    <row r="31" spans="1:13" ht="17.149999999999999" customHeight="1" x14ac:dyDescent="0.25">
      <c r="A31" s="98"/>
      <c r="B31" s="3" t="s">
        <v>87</v>
      </c>
      <c r="C31" s="10">
        <v>1</v>
      </c>
      <c r="D31" s="10">
        <v>3</v>
      </c>
      <c r="E31" s="10">
        <v>4</v>
      </c>
      <c r="F31" s="10">
        <v>0</v>
      </c>
      <c r="G31" s="10">
        <v>1</v>
      </c>
      <c r="H31" s="10">
        <v>0</v>
      </c>
      <c r="I31" s="10">
        <v>2</v>
      </c>
      <c r="J31" s="10">
        <v>3</v>
      </c>
      <c r="K31" s="10">
        <v>1</v>
      </c>
      <c r="L31" s="11">
        <v>0</v>
      </c>
      <c r="M31" s="47">
        <f t="shared" si="0"/>
        <v>15</v>
      </c>
    </row>
    <row r="32" spans="1:13" ht="17.149999999999999" customHeight="1" x14ac:dyDescent="0.25">
      <c r="A32" s="98"/>
      <c r="B32" s="3" t="s">
        <v>86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1">
        <v>1</v>
      </c>
      <c r="M32" s="47">
        <f t="shared" si="0"/>
        <v>1</v>
      </c>
    </row>
    <row r="33" spans="1:13" ht="17.149999999999999" customHeight="1" x14ac:dyDescent="0.25">
      <c r="A33" s="98"/>
      <c r="B33" s="3" t="s">
        <v>85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1</v>
      </c>
      <c r="L33" s="11">
        <v>4</v>
      </c>
      <c r="M33" s="47">
        <f t="shared" si="0"/>
        <v>5</v>
      </c>
    </row>
    <row r="34" spans="1:13" ht="17.149999999999999" customHeight="1" x14ac:dyDescent="0.25">
      <c r="A34" s="98"/>
      <c r="B34" s="3" t="s">
        <v>84</v>
      </c>
      <c r="C34" s="10">
        <v>0</v>
      </c>
      <c r="D34" s="10">
        <v>3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1">
        <v>0</v>
      </c>
      <c r="M34" s="47">
        <f t="shared" si="0"/>
        <v>3</v>
      </c>
    </row>
    <row r="35" spans="1:13" ht="17.149999999999999" customHeight="1" x14ac:dyDescent="0.25">
      <c r="A35" s="98"/>
      <c r="B35" s="3" t="s">
        <v>83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1</v>
      </c>
      <c r="L35" s="11">
        <v>0</v>
      </c>
      <c r="M35" s="47">
        <f t="shared" si="0"/>
        <v>1</v>
      </c>
    </row>
    <row r="36" spans="1:13" ht="17.149999999999999" customHeight="1" x14ac:dyDescent="0.25">
      <c r="A36" s="98"/>
      <c r="B36" s="3" t="s">
        <v>82</v>
      </c>
      <c r="C36" s="10">
        <v>8</v>
      </c>
      <c r="D36" s="10">
        <v>8</v>
      </c>
      <c r="E36" s="10">
        <v>7</v>
      </c>
      <c r="F36" s="10">
        <v>3</v>
      </c>
      <c r="G36" s="10">
        <v>1</v>
      </c>
      <c r="H36" s="10">
        <v>2</v>
      </c>
      <c r="I36" s="10">
        <v>1</v>
      </c>
      <c r="J36" s="10">
        <v>0</v>
      </c>
      <c r="K36" s="10">
        <v>0</v>
      </c>
      <c r="L36" s="11">
        <v>0</v>
      </c>
      <c r="M36" s="47">
        <f t="shared" si="0"/>
        <v>30</v>
      </c>
    </row>
    <row r="37" spans="1:13" ht="17.149999999999999" customHeight="1" x14ac:dyDescent="0.25">
      <c r="A37" s="98"/>
      <c r="B37" s="3" t="s">
        <v>81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259</v>
      </c>
      <c r="I37" s="10">
        <v>271</v>
      </c>
      <c r="J37" s="10">
        <v>278</v>
      </c>
      <c r="K37" s="10">
        <v>284</v>
      </c>
      <c r="L37" s="11">
        <v>132</v>
      </c>
      <c r="M37" s="47">
        <f t="shared" si="0"/>
        <v>1224</v>
      </c>
    </row>
    <row r="38" spans="1:13" ht="17.149999999999999" customHeight="1" x14ac:dyDescent="0.25">
      <c r="A38" s="98"/>
      <c r="B38" s="3" t="s">
        <v>80</v>
      </c>
      <c r="C38" s="10">
        <v>320</v>
      </c>
      <c r="D38" s="10">
        <v>193</v>
      </c>
      <c r="E38" s="10">
        <v>298</v>
      </c>
      <c r="F38" s="10">
        <v>295</v>
      </c>
      <c r="G38" s="10">
        <v>292</v>
      </c>
      <c r="H38" s="10">
        <v>1</v>
      </c>
      <c r="I38" s="10">
        <v>12</v>
      </c>
      <c r="J38" s="10">
        <v>9</v>
      </c>
      <c r="K38" s="10">
        <v>1</v>
      </c>
      <c r="L38" s="11">
        <v>44</v>
      </c>
      <c r="M38" s="47">
        <f t="shared" si="0"/>
        <v>1465</v>
      </c>
    </row>
    <row r="39" spans="1:13" ht="17.149999999999999" customHeight="1" x14ac:dyDescent="0.25">
      <c r="A39" s="98"/>
      <c r="B39" s="3" t="s">
        <v>79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1">
        <v>0</v>
      </c>
      <c r="M39" s="47">
        <f t="shared" si="0"/>
        <v>0</v>
      </c>
    </row>
    <row r="40" spans="1:13" ht="17.149999999999999" customHeight="1" x14ac:dyDescent="0.25">
      <c r="A40" s="98"/>
      <c r="B40" s="3" t="s">
        <v>78</v>
      </c>
      <c r="C40" s="10">
        <v>0</v>
      </c>
      <c r="D40" s="10">
        <v>1</v>
      </c>
      <c r="E40" s="10">
        <v>3</v>
      </c>
      <c r="F40" s="10">
        <v>4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1">
        <v>0</v>
      </c>
      <c r="M40" s="47">
        <f t="shared" si="0"/>
        <v>8</v>
      </c>
    </row>
    <row r="41" spans="1:13" ht="17.149999999999999" customHeight="1" x14ac:dyDescent="0.25">
      <c r="A41" s="98"/>
      <c r="B41" s="3" t="s">
        <v>77</v>
      </c>
      <c r="C41" s="10">
        <v>81</v>
      </c>
      <c r="D41" s="10">
        <v>143</v>
      </c>
      <c r="E41" s="10">
        <v>78</v>
      </c>
      <c r="F41" s="10">
        <v>73</v>
      </c>
      <c r="G41" s="10">
        <v>77</v>
      </c>
      <c r="H41" s="10">
        <v>79</v>
      </c>
      <c r="I41" s="10">
        <v>90</v>
      </c>
      <c r="J41" s="10">
        <v>92</v>
      </c>
      <c r="K41" s="10">
        <v>61</v>
      </c>
      <c r="L41" s="11">
        <v>77</v>
      </c>
      <c r="M41" s="47">
        <f t="shared" si="0"/>
        <v>851</v>
      </c>
    </row>
    <row r="42" spans="1:13" ht="17.149999999999999" customHeight="1" x14ac:dyDescent="0.25">
      <c r="A42" s="98"/>
      <c r="B42" s="3" t="s">
        <v>76</v>
      </c>
      <c r="C42" s="10">
        <v>34</v>
      </c>
      <c r="D42" s="10">
        <v>38</v>
      </c>
      <c r="E42" s="10">
        <v>56</v>
      </c>
      <c r="F42" s="10">
        <v>1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1">
        <v>0</v>
      </c>
      <c r="M42" s="47">
        <f t="shared" si="0"/>
        <v>129</v>
      </c>
    </row>
    <row r="43" spans="1:13" ht="17.149999999999999" customHeight="1" x14ac:dyDescent="0.25">
      <c r="A43" s="98"/>
      <c r="B43" s="3" t="s">
        <v>75</v>
      </c>
      <c r="C43" s="10">
        <v>1374</v>
      </c>
      <c r="D43" s="10">
        <v>1325</v>
      </c>
      <c r="E43" s="10">
        <v>1357</v>
      </c>
      <c r="F43" s="10">
        <v>1222</v>
      </c>
      <c r="G43" s="10">
        <v>846</v>
      </c>
      <c r="H43" s="10">
        <v>671</v>
      </c>
      <c r="I43" s="10">
        <v>537</v>
      </c>
      <c r="J43" s="10">
        <v>658</v>
      </c>
      <c r="K43" s="10">
        <v>568</v>
      </c>
      <c r="L43" s="11">
        <v>150</v>
      </c>
      <c r="M43" s="47">
        <f t="shared" si="0"/>
        <v>8708</v>
      </c>
    </row>
    <row r="44" spans="1:13" ht="17.149999999999999" customHeight="1" x14ac:dyDescent="0.25">
      <c r="A44" s="99"/>
      <c r="B44" s="3" t="s">
        <v>74</v>
      </c>
      <c r="C44" s="10">
        <v>33</v>
      </c>
      <c r="D44" s="10">
        <v>26</v>
      </c>
      <c r="E44" s="10">
        <v>48</v>
      </c>
      <c r="F44" s="10">
        <v>35</v>
      </c>
      <c r="G44" s="10">
        <v>37</v>
      </c>
      <c r="H44" s="10">
        <v>31</v>
      </c>
      <c r="I44" s="10">
        <v>38</v>
      </c>
      <c r="J44" s="10">
        <v>32</v>
      </c>
      <c r="K44" s="10">
        <v>30</v>
      </c>
      <c r="L44" s="11">
        <v>40</v>
      </c>
      <c r="M44" s="47">
        <f t="shared" si="0"/>
        <v>350</v>
      </c>
    </row>
    <row r="45" spans="1:13" ht="17.149999999999999" customHeight="1" x14ac:dyDescent="0.25">
      <c r="A45" s="81" t="s">
        <v>0</v>
      </c>
      <c r="B45" s="97"/>
      <c r="C45" s="12">
        <v>3157</v>
      </c>
      <c r="D45" s="12">
        <v>3119</v>
      </c>
      <c r="E45" s="12">
        <v>3329</v>
      </c>
      <c r="F45" s="12">
        <v>3022</v>
      </c>
      <c r="G45" s="12">
        <v>2678</v>
      </c>
      <c r="H45" s="12">
        <v>2458</v>
      </c>
      <c r="I45" s="12">
        <v>2255</v>
      </c>
      <c r="J45" s="12">
        <v>2324</v>
      </c>
      <c r="K45" s="12">
        <v>1975</v>
      </c>
      <c r="L45" s="13">
        <v>1889</v>
      </c>
      <c r="M45" s="46">
        <f t="shared" si="0"/>
        <v>26206</v>
      </c>
    </row>
  </sheetData>
  <mergeCells count="6">
    <mergeCell ref="A1:J1"/>
    <mergeCell ref="A45:B45"/>
    <mergeCell ref="A5:A44"/>
    <mergeCell ref="A3:B4"/>
    <mergeCell ref="C3:L3"/>
    <mergeCell ref="M3:M4"/>
  </mergeCells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/>
  </sheetViews>
  <sheetFormatPr defaultRowHeight="12.5" x14ac:dyDescent="0.25"/>
  <cols>
    <col min="1" max="1" width="14.453125" customWidth="1"/>
    <col min="2" max="2" width="22.7265625" customWidth="1"/>
  </cols>
  <sheetData>
    <row r="1" spans="1:13" ht="23.25" customHeight="1" x14ac:dyDescent="0.25">
      <c r="A1" s="106" t="s">
        <v>123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x14ac:dyDescent="0.25">
      <c r="A2" s="64">
        <v>44685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x14ac:dyDescent="0.25">
      <c r="A3" s="76" t="s">
        <v>26</v>
      </c>
      <c r="B3" s="76"/>
      <c r="C3" s="78"/>
      <c r="D3" s="78"/>
      <c r="E3" s="78"/>
      <c r="F3" s="78"/>
      <c r="G3" s="78"/>
      <c r="H3" s="78"/>
      <c r="I3" s="78"/>
      <c r="J3" s="78"/>
      <c r="K3" s="78"/>
      <c r="L3" s="79"/>
      <c r="M3" s="100" t="s">
        <v>0</v>
      </c>
    </row>
    <row r="4" spans="1:13" ht="17.149999999999999" customHeight="1" x14ac:dyDescent="0.25">
      <c r="A4" s="77"/>
      <c r="B4" s="77"/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7" t="s">
        <v>12</v>
      </c>
      <c r="M4" s="101"/>
    </row>
    <row r="5" spans="1:13" ht="17.149999999999999" customHeight="1" x14ac:dyDescent="0.25">
      <c r="A5" s="86" t="s">
        <v>113</v>
      </c>
      <c r="B5" s="2" t="s">
        <v>75</v>
      </c>
      <c r="C5" s="8">
        <v>1374</v>
      </c>
      <c r="D5" s="8">
        <v>1325</v>
      </c>
      <c r="E5" s="8">
        <v>1357</v>
      </c>
      <c r="F5" s="8">
        <v>1222</v>
      </c>
      <c r="G5" s="8">
        <v>846</v>
      </c>
      <c r="H5" s="8">
        <v>671</v>
      </c>
      <c r="I5" s="8">
        <v>537</v>
      </c>
      <c r="J5" s="8">
        <v>658</v>
      </c>
      <c r="K5" s="8">
        <v>568</v>
      </c>
      <c r="L5" s="9">
        <v>150</v>
      </c>
      <c r="M5" s="47">
        <f t="shared" ref="M5:M45" si="0">SUM(C5:L5)</f>
        <v>8708</v>
      </c>
    </row>
    <row r="6" spans="1:13" ht="17.149999999999999" customHeight="1" x14ac:dyDescent="0.25">
      <c r="A6" s="98"/>
      <c r="B6" s="3" t="s">
        <v>91</v>
      </c>
      <c r="C6" s="10">
        <v>803</v>
      </c>
      <c r="D6" s="10">
        <v>829</v>
      </c>
      <c r="E6" s="10">
        <v>844</v>
      </c>
      <c r="F6" s="10">
        <v>893</v>
      </c>
      <c r="G6" s="10">
        <v>846</v>
      </c>
      <c r="H6" s="10">
        <v>891</v>
      </c>
      <c r="I6" s="10">
        <v>738</v>
      </c>
      <c r="J6" s="10">
        <v>716</v>
      </c>
      <c r="K6" s="10">
        <v>538</v>
      </c>
      <c r="L6" s="11">
        <v>934</v>
      </c>
      <c r="M6" s="47">
        <f t="shared" si="0"/>
        <v>8032</v>
      </c>
    </row>
    <row r="7" spans="1:13" ht="17.149999999999999" customHeight="1" x14ac:dyDescent="0.25">
      <c r="A7" s="98"/>
      <c r="B7" s="3" t="s">
        <v>80</v>
      </c>
      <c r="C7" s="10">
        <v>320</v>
      </c>
      <c r="D7" s="10">
        <v>193</v>
      </c>
      <c r="E7" s="10">
        <v>298</v>
      </c>
      <c r="F7" s="10">
        <v>295</v>
      </c>
      <c r="G7" s="10">
        <v>292</v>
      </c>
      <c r="H7" s="10">
        <v>1</v>
      </c>
      <c r="I7" s="10">
        <v>12</v>
      </c>
      <c r="J7" s="10">
        <v>9</v>
      </c>
      <c r="K7" s="10">
        <v>1</v>
      </c>
      <c r="L7" s="11">
        <v>44</v>
      </c>
      <c r="M7" s="47">
        <f t="shared" si="0"/>
        <v>1465</v>
      </c>
    </row>
    <row r="8" spans="1:13" ht="17.149999999999999" customHeight="1" x14ac:dyDescent="0.25">
      <c r="A8" s="98"/>
      <c r="B8" s="3" t="s">
        <v>104</v>
      </c>
      <c r="C8" s="10">
        <v>117</v>
      </c>
      <c r="D8" s="10">
        <v>147</v>
      </c>
      <c r="E8" s="10">
        <v>166</v>
      </c>
      <c r="F8" s="10">
        <v>135</v>
      </c>
      <c r="G8" s="10">
        <v>168</v>
      </c>
      <c r="H8" s="10">
        <v>139</v>
      </c>
      <c r="I8" s="10">
        <v>141</v>
      </c>
      <c r="J8" s="10">
        <v>159</v>
      </c>
      <c r="K8" s="10">
        <v>145</v>
      </c>
      <c r="L8" s="11">
        <v>146</v>
      </c>
      <c r="M8" s="47">
        <f t="shared" si="0"/>
        <v>1463</v>
      </c>
    </row>
    <row r="9" spans="1:13" ht="17.149999999999999" customHeight="1" x14ac:dyDescent="0.25">
      <c r="A9" s="98"/>
      <c r="B9" s="3" t="s">
        <v>81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259</v>
      </c>
      <c r="I9" s="10">
        <v>271</v>
      </c>
      <c r="J9" s="10">
        <v>278</v>
      </c>
      <c r="K9" s="10">
        <v>284</v>
      </c>
      <c r="L9" s="11">
        <v>132</v>
      </c>
      <c r="M9" s="47">
        <f t="shared" si="0"/>
        <v>1224</v>
      </c>
    </row>
    <row r="10" spans="1:13" ht="17.149999999999999" customHeight="1" x14ac:dyDescent="0.25">
      <c r="A10" s="98"/>
      <c r="B10" s="3" t="s">
        <v>77</v>
      </c>
      <c r="C10" s="10">
        <v>81</v>
      </c>
      <c r="D10" s="10">
        <v>143</v>
      </c>
      <c r="E10" s="10">
        <v>78</v>
      </c>
      <c r="F10" s="10">
        <v>73</v>
      </c>
      <c r="G10" s="10">
        <v>77</v>
      </c>
      <c r="H10" s="10">
        <v>79</v>
      </c>
      <c r="I10" s="10">
        <v>90</v>
      </c>
      <c r="J10" s="10">
        <v>92</v>
      </c>
      <c r="K10" s="10">
        <v>61</v>
      </c>
      <c r="L10" s="11">
        <v>77</v>
      </c>
      <c r="M10" s="47">
        <f t="shared" si="0"/>
        <v>851</v>
      </c>
    </row>
    <row r="11" spans="1:13" ht="17.149999999999999" customHeight="1" x14ac:dyDescent="0.25">
      <c r="A11" s="98"/>
      <c r="B11" s="3" t="s">
        <v>98</v>
      </c>
      <c r="C11" s="10">
        <v>58</v>
      </c>
      <c r="D11" s="10">
        <v>59</v>
      </c>
      <c r="E11" s="10">
        <v>64</v>
      </c>
      <c r="F11" s="10">
        <v>75</v>
      </c>
      <c r="G11" s="10">
        <v>103</v>
      </c>
      <c r="H11" s="10">
        <v>96</v>
      </c>
      <c r="I11" s="10">
        <v>87</v>
      </c>
      <c r="J11" s="10">
        <v>76</v>
      </c>
      <c r="K11" s="10">
        <v>55</v>
      </c>
      <c r="L11" s="11">
        <v>61</v>
      </c>
      <c r="M11" s="47">
        <f t="shared" si="0"/>
        <v>734</v>
      </c>
    </row>
    <row r="12" spans="1:13" ht="17.149999999999999" customHeight="1" x14ac:dyDescent="0.25">
      <c r="A12" s="98"/>
      <c r="B12" s="3" t="s">
        <v>99</v>
      </c>
      <c r="C12" s="10">
        <v>49</v>
      </c>
      <c r="D12" s="10">
        <v>47</v>
      </c>
      <c r="E12" s="10">
        <v>71</v>
      </c>
      <c r="F12" s="10">
        <v>55</v>
      </c>
      <c r="G12" s="10">
        <v>80</v>
      </c>
      <c r="H12" s="10">
        <v>71</v>
      </c>
      <c r="I12" s="10">
        <v>76</v>
      </c>
      <c r="J12" s="10">
        <v>71</v>
      </c>
      <c r="K12" s="10">
        <v>74</v>
      </c>
      <c r="L12" s="11">
        <v>73</v>
      </c>
      <c r="M12" s="47">
        <f t="shared" si="0"/>
        <v>667</v>
      </c>
    </row>
    <row r="13" spans="1:13" ht="17.149999999999999" customHeight="1" x14ac:dyDescent="0.25">
      <c r="A13" s="98"/>
      <c r="B13" s="3" t="s">
        <v>100</v>
      </c>
      <c r="C13" s="10">
        <v>72</v>
      </c>
      <c r="D13" s="10">
        <v>66</v>
      </c>
      <c r="E13" s="10">
        <v>66</v>
      </c>
      <c r="F13" s="10">
        <v>51</v>
      </c>
      <c r="G13" s="10">
        <v>49</v>
      </c>
      <c r="H13" s="10">
        <v>57</v>
      </c>
      <c r="I13" s="10">
        <v>64</v>
      </c>
      <c r="J13" s="10">
        <v>44</v>
      </c>
      <c r="K13" s="10">
        <v>41</v>
      </c>
      <c r="L13" s="11">
        <v>66</v>
      </c>
      <c r="M13" s="47">
        <f t="shared" si="0"/>
        <v>576</v>
      </c>
    </row>
    <row r="14" spans="1:13" ht="17.149999999999999" customHeight="1" x14ac:dyDescent="0.25">
      <c r="A14" s="98"/>
      <c r="B14" s="3" t="s">
        <v>95</v>
      </c>
      <c r="C14" s="10">
        <v>47</v>
      </c>
      <c r="D14" s="10">
        <v>62</v>
      </c>
      <c r="E14" s="10">
        <v>64</v>
      </c>
      <c r="F14" s="10">
        <v>32</v>
      </c>
      <c r="G14" s="10">
        <v>39</v>
      </c>
      <c r="H14" s="10">
        <v>18</v>
      </c>
      <c r="I14" s="10">
        <v>23</v>
      </c>
      <c r="J14" s="10">
        <v>14</v>
      </c>
      <c r="K14" s="10">
        <v>13</v>
      </c>
      <c r="L14" s="11">
        <v>12</v>
      </c>
      <c r="M14" s="47">
        <f t="shared" si="0"/>
        <v>324</v>
      </c>
    </row>
    <row r="15" spans="1:13" ht="17.149999999999999" customHeight="1" x14ac:dyDescent="0.25">
      <c r="A15" s="98"/>
      <c r="B15" s="3" t="s">
        <v>107</v>
      </c>
      <c r="C15" s="10">
        <v>25</v>
      </c>
      <c r="D15" s="10">
        <v>17</v>
      </c>
      <c r="E15" s="10">
        <v>25</v>
      </c>
      <c r="F15" s="10">
        <v>31</v>
      </c>
      <c r="G15" s="10">
        <v>31</v>
      </c>
      <c r="H15" s="10">
        <v>33</v>
      </c>
      <c r="I15" s="10">
        <v>43</v>
      </c>
      <c r="J15" s="10">
        <v>46</v>
      </c>
      <c r="K15" s="10">
        <v>48</v>
      </c>
      <c r="L15" s="11">
        <v>41</v>
      </c>
      <c r="M15" s="47">
        <f t="shared" si="0"/>
        <v>340</v>
      </c>
    </row>
    <row r="16" spans="1:13" ht="17.149999999999999" customHeight="1" x14ac:dyDescent="0.25">
      <c r="A16" s="98"/>
      <c r="B16" s="3" t="s">
        <v>103</v>
      </c>
      <c r="C16" s="10">
        <v>26</v>
      </c>
      <c r="D16" s="10">
        <v>33</v>
      </c>
      <c r="E16" s="10">
        <v>17</v>
      </c>
      <c r="F16" s="10">
        <v>26</v>
      </c>
      <c r="G16" s="10">
        <v>33</v>
      </c>
      <c r="H16" s="10">
        <v>29</v>
      </c>
      <c r="I16" s="10">
        <v>35</v>
      </c>
      <c r="J16" s="10">
        <v>28</v>
      </c>
      <c r="K16" s="10">
        <v>37</v>
      </c>
      <c r="L16" s="11">
        <v>30</v>
      </c>
      <c r="M16" s="47">
        <f t="shared" si="0"/>
        <v>294</v>
      </c>
    </row>
    <row r="17" spans="1:13" ht="17.149999999999999" customHeight="1" x14ac:dyDescent="0.25">
      <c r="A17" s="98"/>
      <c r="B17" s="3" t="s">
        <v>97</v>
      </c>
      <c r="C17" s="10">
        <v>28</v>
      </c>
      <c r="D17" s="10">
        <v>39</v>
      </c>
      <c r="E17" s="10">
        <v>31</v>
      </c>
      <c r="F17" s="10">
        <v>30</v>
      </c>
      <c r="G17" s="10">
        <v>35</v>
      </c>
      <c r="H17" s="10">
        <v>27</v>
      </c>
      <c r="I17" s="10">
        <v>32</v>
      </c>
      <c r="J17" s="10">
        <v>27</v>
      </c>
      <c r="K17" s="10">
        <v>24</v>
      </c>
      <c r="L17" s="11">
        <v>15</v>
      </c>
      <c r="M17" s="47">
        <f t="shared" si="0"/>
        <v>288</v>
      </c>
    </row>
    <row r="18" spans="1:13" ht="17.149999999999999" customHeight="1" x14ac:dyDescent="0.25">
      <c r="A18" s="98"/>
      <c r="B18" s="3" t="s">
        <v>76</v>
      </c>
      <c r="C18" s="10">
        <v>34</v>
      </c>
      <c r="D18" s="10">
        <v>38</v>
      </c>
      <c r="E18" s="10">
        <v>56</v>
      </c>
      <c r="F18" s="10">
        <v>1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1">
        <v>0</v>
      </c>
      <c r="M18" s="47">
        <f t="shared" si="0"/>
        <v>129</v>
      </c>
    </row>
    <row r="19" spans="1:13" ht="17.149999999999999" customHeight="1" x14ac:dyDescent="0.25">
      <c r="A19" s="98"/>
      <c r="B19" s="3" t="s">
        <v>105</v>
      </c>
      <c r="C19" s="10">
        <v>25</v>
      </c>
      <c r="D19" s="10">
        <v>28</v>
      </c>
      <c r="E19" s="10">
        <v>40</v>
      </c>
      <c r="F19" s="10">
        <v>28</v>
      </c>
      <c r="G19" s="10">
        <v>15</v>
      </c>
      <c r="H19" s="10">
        <v>9</v>
      </c>
      <c r="I19" s="10">
        <v>4</v>
      </c>
      <c r="J19" s="10">
        <v>11</v>
      </c>
      <c r="K19" s="10">
        <v>12</v>
      </c>
      <c r="L19" s="11">
        <v>15</v>
      </c>
      <c r="M19" s="47">
        <f t="shared" si="0"/>
        <v>187</v>
      </c>
    </row>
    <row r="20" spans="1:13" ht="17.149999999999999" customHeight="1" x14ac:dyDescent="0.25">
      <c r="A20" s="98"/>
      <c r="B20" s="3" t="s">
        <v>106</v>
      </c>
      <c r="C20" s="10">
        <v>23</v>
      </c>
      <c r="D20" s="10">
        <v>21</v>
      </c>
      <c r="E20" s="10">
        <v>23</v>
      </c>
      <c r="F20" s="10">
        <v>19</v>
      </c>
      <c r="G20" s="10">
        <v>18</v>
      </c>
      <c r="H20" s="10">
        <v>18</v>
      </c>
      <c r="I20" s="10">
        <v>21</v>
      </c>
      <c r="J20" s="10">
        <v>9</v>
      </c>
      <c r="K20" s="10">
        <v>5</v>
      </c>
      <c r="L20" s="11">
        <v>2</v>
      </c>
      <c r="M20" s="47">
        <f t="shared" si="0"/>
        <v>159</v>
      </c>
    </row>
    <row r="21" spans="1:13" ht="17.149999999999999" customHeight="1" x14ac:dyDescent="0.25">
      <c r="A21" s="98"/>
      <c r="B21" s="3" t="s">
        <v>110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3</v>
      </c>
      <c r="I21" s="10">
        <v>24</v>
      </c>
      <c r="J21" s="10">
        <v>27</v>
      </c>
      <c r="K21" s="10">
        <v>20</v>
      </c>
      <c r="L21" s="11">
        <v>16</v>
      </c>
      <c r="M21" s="47">
        <f t="shared" si="0"/>
        <v>90</v>
      </c>
    </row>
    <row r="22" spans="1:13" ht="17.149999999999999" customHeight="1" x14ac:dyDescent="0.25">
      <c r="A22" s="98"/>
      <c r="B22" s="3" t="s">
        <v>94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5</v>
      </c>
      <c r="I22" s="10">
        <v>9</v>
      </c>
      <c r="J22" s="10">
        <v>21</v>
      </c>
      <c r="K22" s="10">
        <v>11</v>
      </c>
      <c r="L22" s="11">
        <v>24</v>
      </c>
      <c r="M22" s="47">
        <f t="shared" si="0"/>
        <v>70</v>
      </c>
    </row>
    <row r="23" spans="1:13" ht="17.149999999999999" customHeight="1" x14ac:dyDescent="0.25">
      <c r="A23" s="98"/>
      <c r="B23" s="3" t="s">
        <v>101</v>
      </c>
      <c r="C23" s="10">
        <v>9</v>
      </c>
      <c r="D23" s="10">
        <v>15</v>
      </c>
      <c r="E23" s="10">
        <v>14</v>
      </c>
      <c r="F23" s="10">
        <v>0</v>
      </c>
      <c r="G23" s="10">
        <v>0</v>
      </c>
      <c r="H23" s="10">
        <v>13</v>
      </c>
      <c r="I23" s="10">
        <v>2</v>
      </c>
      <c r="J23" s="10">
        <v>1</v>
      </c>
      <c r="K23" s="10">
        <v>0</v>
      </c>
      <c r="L23" s="11">
        <v>1</v>
      </c>
      <c r="M23" s="47">
        <f t="shared" si="0"/>
        <v>55</v>
      </c>
    </row>
    <row r="24" spans="1:13" ht="17.149999999999999" customHeight="1" x14ac:dyDescent="0.25">
      <c r="A24" s="98"/>
      <c r="B24" s="3" t="s">
        <v>82</v>
      </c>
      <c r="C24" s="10">
        <v>8</v>
      </c>
      <c r="D24" s="10">
        <v>8</v>
      </c>
      <c r="E24" s="10">
        <v>7</v>
      </c>
      <c r="F24" s="10">
        <v>3</v>
      </c>
      <c r="G24" s="10">
        <v>1</v>
      </c>
      <c r="H24" s="10">
        <v>2</v>
      </c>
      <c r="I24" s="10">
        <v>1</v>
      </c>
      <c r="J24" s="10">
        <v>0</v>
      </c>
      <c r="K24" s="10">
        <v>0</v>
      </c>
      <c r="L24" s="11">
        <v>0</v>
      </c>
      <c r="M24" s="47">
        <f t="shared" si="0"/>
        <v>30</v>
      </c>
    </row>
    <row r="25" spans="1:13" ht="17.149999999999999" customHeight="1" x14ac:dyDescent="0.25">
      <c r="A25" s="98"/>
      <c r="B25" s="3" t="s">
        <v>93</v>
      </c>
      <c r="C25" s="10">
        <v>0</v>
      </c>
      <c r="D25" s="10">
        <v>1</v>
      </c>
      <c r="E25" s="10">
        <v>9</v>
      </c>
      <c r="F25" s="10">
        <v>8</v>
      </c>
      <c r="G25" s="10">
        <v>5</v>
      </c>
      <c r="H25" s="10">
        <v>4</v>
      </c>
      <c r="I25" s="10">
        <v>2</v>
      </c>
      <c r="J25" s="10">
        <v>0</v>
      </c>
      <c r="K25" s="10">
        <v>2</v>
      </c>
      <c r="L25" s="11">
        <v>3</v>
      </c>
      <c r="M25" s="47">
        <f t="shared" si="0"/>
        <v>34</v>
      </c>
    </row>
    <row r="26" spans="1:13" ht="17.149999999999999" customHeight="1" x14ac:dyDescent="0.25">
      <c r="A26" s="98"/>
      <c r="B26" s="3" t="s">
        <v>26</v>
      </c>
      <c r="C26" s="10">
        <v>5</v>
      </c>
      <c r="D26" s="10">
        <v>7</v>
      </c>
      <c r="E26" s="10">
        <v>5</v>
      </c>
      <c r="F26" s="10">
        <v>2</v>
      </c>
      <c r="G26" s="10">
        <v>1</v>
      </c>
      <c r="H26" s="10">
        <v>2</v>
      </c>
      <c r="I26" s="10">
        <v>1</v>
      </c>
      <c r="J26" s="10">
        <v>0</v>
      </c>
      <c r="K26" s="10">
        <v>2</v>
      </c>
      <c r="L26" s="11">
        <v>0</v>
      </c>
      <c r="M26" s="47">
        <f t="shared" si="0"/>
        <v>25</v>
      </c>
    </row>
    <row r="27" spans="1:13" ht="17.149999999999999" customHeight="1" x14ac:dyDescent="0.25">
      <c r="A27" s="98"/>
      <c r="B27" s="3" t="s">
        <v>108</v>
      </c>
      <c r="C27" s="10">
        <v>11</v>
      </c>
      <c r="D27" s="10">
        <v>0</v>
      </c>
      <c r="E27" s="10">
        <v>14</v>
      </c>
      <c r="F27" s="10">
        <v>2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1">
        <v>0</v>
      </c>
      <c r="M27" s="47">
        <f t="shared" si="0"/>
        <v>27</v>
      </c>
    </row>
    <row r="28" spans="1:13" ht="17.149999999999999" customHeight="1" x14ac:dyDescent="0.25">
      <c r="A28" s="98"/>
      <c r="B28" s="3" t="s">
        <v>89</v>
      </c>
      <c r="C28" s="10">
        <v>8</v>
      </c>
      <c r="D28" s="10">
        <v>3</v>
      </c>
      <c r="E28" s="10">
        <v>1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1">
        <v>0</v>
      </c>
      <c r="M28" s="47">
        <f t="shared" si="0"/>
        <v>13</v>
      </c>
    </row>
    <row r="29" spans="1:13" ht="17.149999999999999" customHeight="1" x14ac:dyDescent="0.25">
      <c r="A29" s="98"/>
      <c r="B29" s="3" t="s">
        <v>88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1">
        <v>0</v>
      </c>
      <c r="M29" s="47">
        <f t="shared" si="0"/>
        <v>0</v>
      </c>
    </row>
    <row r="30" spans="1:13" ht="17.149999999999999" customHeight="1" x14ac:dyDescent="0.25">
      <c r="A30" s="98"/>
      <c r="B30" s="3" t="s">
        <v>87</v>
      </c>
      <c r="C30" s="10">
        <v>1</v>
      </c>
      <c r="D30" s="10">
        <v>3</v>
      </c>
      <c r="E30" s="10">
        <v>4</v>
      </c>
      <c r="F30" s="10">
        <v>0</v>
      </c>
      <c r="G30" s="10">
        <v>1</v>
      </c>
      <c r="H30" s="10">
        <v>0</v>
      </c>
      <c r="I30" s="10">
        <v>2</v>
      </c>
      <c r="J30" s="10">
        <v>3</v>
      </c>
      <c r="K30" s="10">
        <v>1</v>
      </c>
      <c r="L30" s="11">
        <v>0</v>
      </c>
      <c r="M30" s="47">
        <f t="shared" si="0"/>
        <v>15</v>
      </c>
    </row>
    <row r="31" spans="1:13" ht="17.149999999999999" customHeight="1" x14ac:dyDescent="0.25">
      <c r="A31" s="98"/>
      <c r="B31" s="3" t="s">
        <v>96</v>
      </c>
      <c r="C31" s="10">
        <v>0</v>
      </c>
      <c r="D31" s="10">
        <v>0</v>
      </c>
      <c r="E31" s="10">
        <v>16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1">
        <v>0</v>
      </c>
      <c r="M31" s="47">
        <f t="shared" si="0"/>
        <v>16</v>
      </c>
    </row>
    <row r="32" spans="1:13" ht="17.149999999999999" customHeight="1" x14ac:dyDescent="0.25">
      <c r="A32" s="98"/>
      <c r="B32" s="3" t="s">
        <v>90</v>
      </c>
      <c r="C32" s="10">
        <v>0</v>
      </c>
      <c r="D32" s="10">
        <v>2</v>
      </c>
      <c r="E32" s="10">
        <v>5</v>
      </c>
      <c r="F32" s="10">
        <v>1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1">
        <v>0</v>
      </c>
      <c r="M32" s="47">
        <f t="shared" si="0"/>
        <v>8</v>
      </c>
    </row>
    <row r="33" spans="1:13" ht="17.149999999999999" customHeight="1" x14ac:dyDescent="0.25">
      <c r="A33" s="98"/>
      <c r="B33" s="3" t="s">
        <v>78</v>
      </c>
      <c r="C33" s="10">
        <v>0</v>
      </c>
      <c r="D33" s="10">
        <v>1</v>
      </c>
      <c r="E33" s="10">
        <v>3</v>
      </c>
      <c r="F33" s="10">
        <v>4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1">
        <v>0</v>
      </c>
      <c r="M33" s="47">
        <f t="shared" si="0"/>
        <v>8</v>
      </c>
    </row>
    <row r="34" spans="1:13" ht="17.149999999999999" customHeight="1" x14ac:dyDescent="0.25">
      <c r="A34" s="98"/>
      <c r="B34" s="3" t="s">
        <v>84</v>
      </c>
      <c r="C34" s="10">
        <v>0</v>
      </c>
      <c r="D34" s="10">
        <v>3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1">
        <v>0</v>
      </c>
      <c r="M34" s="47">
        <f t="shared" si="0"/>
        <v>3</v>
      </c>
    </row>
    <row r="35" spans="1:13" ht="17.149999999999999" customHeight="1" x14ac:dyDescent="0.25">
      <c r="A35" s="98"/>
      <c r="B35" s="3" t="s">
        <v>111</v>
      </c>
      <c r="C35" s="10">
        <v>0</v>
      </c>
      <c r="D35" s="10">
        <v>3</v>
      </c>
      <c r="E35" s="10">
        <v>3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1">
        <v>0</v>
      </c>
      <c r="M35" s="47">
        <f t="shared" si="0"/>
        <v>6</v>
      </c>
    </row>
    <row r="36" spans="1:13" ht="17.149999999999999" customHeight="1" x14ac:dyDescent="0.25">
      <c r="A36" s="98"/>
      <c r="B36" s="3" t="s">
        <v>102</v>
      </c>
      <c r="C36" s="10">
        <v>0</v>
      </c>
      <c r="D36" s="10">
        <v>0</v>
      </c>
      <c r="E36" s="10">
        <v>0</v>
      </c>
      <c r="F36" s="10">
        <v>0</v>
      </c>
      <c r="G36" s="10">
        <v>1</v>
      </c>
      <c r="H36" s="10">
        <v>0</v>
      </c>
      <c r="I36" s="10">
        <v>2</v>
      </c>
      <c r="J36" s="10">
        <v>2</v>
      </c>
      <c r="K36" s="10">
        <v>0</v>
      </c>
      <c r="L36" s="11">
        <v>0</v>
      </c>
      <c r="M36" s="47">
        <f t="shared" si="0"/>
        <v>5</v>
      </c>
    </row>
    <row r="37" spans="1:13" ht="17.149999999999999" customHeight="1" x14ac:dyDescent="0.25">
      <c r="A37" s="98"/>
      <c r="B37" s="3" t="s">
        <v>85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1</v>
      </c>
      <c r="L37" s="11">
        <v>4</v>
      </c>
      <c r="M37" s="47">
        <f t="shared" si="0"/>
        <v>5</v>
      </c>
    </row>
    <row r="38" spans="1:13" ht="17.149999999999999" customHeight="1" x14ac:dyDescent="0.25">
      <c r="A38" s="98"/>
      <c r="B38" s="3" t="s">
        <v>92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1</v>
      </c>
      <c r="L38" s="11">
        <v>2</v>
      </c>
      <c r="M38" s="47">
        <f t="shared" si="0"/>
        <v>3</v>
      </c>
    </row>
    <row r="39" spans="1:13" ht="17.149999999999999" customHeight="1" x14ac:dyDescent="0.25">
      <c r="A39" s="98"/>
      <c r="B39" s="3" t="s">
        <v>112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1">
        <v>0</v>
      </c>
      <c r="M39" s="47">
        <f t="shared" si="0"/>
        <v>0</v>
      </c>
    </row>
    <row r="40" spans="1:13" ht="17.149999999999999" customHeight="1" x14ac:dyDescent="0.25">
      <c r="A40" s="98"/>
      <c r="B40" s="3" t="s">
        <v>109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1">
        <v>0</v>
      </c>
      <c r="M40" s="47">
        <f t="shared" si="0"/>
        <v>0</v>
      </c>
    </row>
    <row r="41" spans="1:13" ht="17.149999999999999" customHeight="1" x14ac:dyDescent="0.25">
      <c r="A41" s="98"/>
      <c r="B41" s="3" t="s">
        <v>86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1">
        <v>1</v>
      </c>
      <c r="M41" s="47">
        <f t="shared" si="0"/>
        <v>1</v>
      </c>
    </row>
    <row r="42" spans="1:13" ht="17.149999999999999" customHeight="1" x14ac:dyDescent="0.25">
      <c r="A42" s="98"/>
      <c r="B42" s="3" t="s">
        <v>83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1</v>
      </c>
      <c r="L42" s="11">
        <v>0</v>
      </c>
      <c r="M42" s="47">
        <f t="shared" si="0"/>
        <v>1</v>
      </c>
    </row>
    <row r="43" spans="1:13" ht="17.149999999999999" customHeight="1" x14ac:dyDescent="0.25">
      <c r="A43" s="98"/>
      <c r="B43" s="3" t="s">
        <v>79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1">
        <v>0</v>
      </c>
      <c r="M43" s="47">
        <f t="shared" si="0"/>
        <v>0</v>
      </c>
    </row>
    <row r="44" spans="1:13" ht="17.149999999999999" customHeight="1" x14ac:dyDescent="0.25">
      <c r="A44" s="99"/>
      <c r="B44" s="3" t="s">
        <v>74</v>
      </c>
      <c r="C44" s="50">
        <v>33</v>
      </c>
      <c r="D44" s="50">
        <v>26</v>
      </c>
      <c r="E44" s="50">
        <v>48</v>
      </c>
      <c r="F44" s="50">
        <v>35</v>
      </c>
      <c r="G44" s="50">
        <v>37</v>
      </c>
      <c r="H44" s="50">
        <v>31</v>
      </c>
      <c r="I44" s="50">
        <v>38</v>
      </c>
      <c r="J44" s="50">
        <v>32</v>
      </c>
      <c r="K44" s="50">
        <v>30</v>
      </c>
      <c r="L44" s="49">
        <v>40</v>
      </c>
      <c r="M44" s="46">
        <f t="shared" si="0"/>
        <v>350</v>
      </c>
    </row>
    <row r="45" spans="1:13" x14ac:dyDescent="0.25">
      <c r="A45" t="s">
        <v>0</v>
      </c>
      <c r="C45" s="14">
        <f t="shared" ref="C45:L45" si="1">SUM(C5:C44)</f>
        <v>3157</v>
      </c>
      <c r="D45" s="14">
        <f t="shared" si="1"/>
        <v>3119</v>
      </c>
      <c r="E45" s="14">
        <f t="shared" si="1"/>
        <v>3329</v>
      </c>
      <c r="F45" s="14">
        <f t="shared" si="1"/>
        <v>3022</v>
      </c>
      <c r="G45" s="14">
        <f t="shared" si="1"/>
        <v>2678</v>
      </c>
      <c r="H45" s="14">
        <f t="shared" si="1"/>
        <v>2458</v>
      </c>
      <c r="I45" s="14">
        <f t="shared" si="1"/>
        <v>2255</v>
      </c>
      <c r="J45" s="14">
        <f t="shared" si="1"/>
        <v>2324</v>
      </c>
      <c r="K45" s="14">
        <f t="shared" si="1"/>
        <v>1975</v>
      </c>
      <c r="L45" s="14">
        <f t="shared" si="1"/>
        <v>1889</v>
      </c>
      <c r="M45" s="47">
        <f t="shared" si="0"/>
        <v>26206</v>
      </c>
    </row>
  </sheetData>
  <mergeCells count="4">
    <mergeCell ref="A3:B4"/>
    <mergeCell ref="C3:L3"/>
    <mergeCell ref="M3:M4"/>
    <mergeCell ref="A5:A44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A3" sqref="A3"/>
    </sheetView>
  </sheetViews>
  <sheetFormatPr defaultRowHeight="12.5" x14ac:dyDescent="0.25"/>
  <sheetData>
    <row r="1" spans="1:6" s="74" customFormat="1" ht="23" x14ac:dyDescent="0.25">
      <c r="A1" s="106" t="s">
        <v>137</v>
      </c>
    </row>
    <row r="2" spans="1:6" s="74" customFormat="1" x14ac:dyDescent="0.25">
      <c r="A2" s="55">
        <v>44685</v>
      </c>
    </row>
    <row r="3" spans="1:6" s="74" customFormat="1" x14ac:dyDescent="0.25">
      <c r="A3" s="74" t="s">
        <v>129</v>
      </c>
    </row>
    <row r="4" spans="1:6" ht="14" x14ac:dyDescent="0.25">
      <c r="A4" s="102" t="s">
        <v>132</v>
      </c>
      <c r="B4" s="102"/>
      <c r="C4" s="102"/>
      <c r="D4" s="102"/>
      <c r="E4" s="102"/>
      <c r="F4" s="102"/>
    </row>
    <row r="5" spans="1:6" ht="23" x14ac:dyDescent="0.25">
      <c r="A5" s="77" t="s">
        <v>26</v>
      </c>
      <c r="B5" s="65" t="s">
        <v>124</v>
      </c>
      <c r="C5" s="1" t="s">
        <v>125</v>
      </c>
      <c r="D5" s="1" t="s">
        <v>126</v>
      </c>
      <c r="E5" s="1" t="s">
        <v>127</v>
      </c>
      <c r="F5" s="7" t="s">
        <v>128</v>
      </c>
    </row>
    <row r="6" spans="1:6" ht="23" x14ac:dyDescent="0.25">
      <c r="A6" s="66" t="s">
        <v>129</v>
      </c>
      <c r="B6" s="67">
        <v>3655</v>
      </c>
      <c r="C6" s="34">
        <v>9</v>
      </c>
      <c r="D6" s="34">
        <v>92</v>
      </c>
      <c r="E6" s="68">
        <v>29.439945280437829</v>
      </c>
      <c r="F6" s="69">
        <v>15.665780710625764</v>
      </c>
    </row>
    <row r="7" spans="1:6" ht="23" x14ac:dyDescent="0.25">
      <c r="A7" s="70" t="s">
        <v>130</v>
      </c>
      <c r="B7" s="71">
        <v>3655</v>
      </c>
      <c r="C7" s="72"/>
      <c r="D7" s="72"/>
      <c r="E7" s="72"/>
      <c r="F7" s="73"/>
    </row>
    <row r="8" spans="1:6" x14ac:dyDescent="0.25">
      <c r="A8" s="103" t="s">
        <v>131</v>
      </c>
      <c r="B8" s="103"/>
      <c r="C8" s="103"/>
      <c r="D8" s="103"/>
      <c r="E8" s="103"/>
      <c r="F8" s="103"/>
    </row>
    <row r="34" spans="1:6" ht="14" x14ac:dyDescent="0.25">
      <c r="A34" s="102" t="s">
        <v>132</v>
      </c>
      <c r="B34" s="102"/>
      <c r="C34" s="102"/>
      <c r="D34" s="102"/>
      <c r="E34" s="102"/>
      <c r="F34" s="102"/>
    </row>
    <row r="35" spans="1:6" ht="23" x14ac:dyDescent="0.25">
      <c r="A35" s="77" t="s">
        <v>26</v>
      </c>
      <c r="B35" s="65" t="s">
        <v>124</v>
      </c>
      <c r="C35" s="1" t="s">
        <v>125</v>
      </c>
      <c r="D35" s="1" t="s">
        <v>126</v>
      </c>
      <c r="E35" s="1" t="s">
        <v>127</v>
      </c>
      <c r="F35" s="7" t="s">
        <v>128</v>
      </c>
    </row>
    <row r="36" spans="1:6" ht="23" x14ac:dyDescent="0.25">
      <c r="A36" s="66" t="s">
        <v>129</v>
      </c>
      <c r="B36" s="67">
        <v>1889</v>
      </c>
      <c r="C36" s="34">
        <v>13</v>
      </c>
      <c r="D36" s="34">
        <v>94</v>
      </c>
      <c r="E36" s="68">
        <v>22.617257808364194</v>
      </c>
      <c r="F36" s="69">
        <v>9.406269247839063</v>
      </c>
    </row>
    <row r="37" spans="1:6" ht="23" x14ac:dyDescent="0.25">
      <c r="A37" s="70" t="s">
        <v>130</v>
      </c>
      <c r="B37" s="71">
        <v>1889</v>
      </c>
      <c r="C37" s="72"/>
      <c r="D37" s="72"/>
      <c r="E37" s="72"/>
      <c r="F37" s="73"/>
    </row>
    <row r="38" spans="1:6" x14ac:dyDescent="0.25">
      <c r="A38" s="103" t="s">
        <v>133</v>
      </c>
      <c r="B38" s="103"/>
      <c r="C38" s="103"/>
      <c r="D38" s="103"/>
      <c r="E38" s="103"/>
      <c r="F38" s="103"/>
    </row>
  </sheetData>
  <mergeCells count="6">
    <mergeCell ref="A38:F38"/>
    <mergeCell ref="A4:F4"/>
    <mergeCell ref="A5"/>
    <mergeCell ref="A8:F8"/>
    <mergeCell ref="A34:F34"/>
    <mergeCell ref="A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Q33" sqref="Q33"/>
    </sheetView>
  </sheetViews>
  <sheetFormatPr defaultRowHeight="12.5" x14ac:dyDescent="0.25"/>
  <cols>
    <col min="2" max="2" width="22.26953125" customWidth="1"/>
    <col min="3" max="3" width="22.7265625" customWidth="1"/>
    <col min="4" max="14" width="9.54296875" customWidth="1"/>
    <col min="16" max="16" width="9.1796875" style="4"/>
  </cols>
  <sheetData>
    <row r="1" spans="1:17" ht="21" customHeight="1" x14ac:dyDescent="0.45">
      <c r="A1" s="57" t="s">
        <v>115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7" ht="15" customHeight="1" x14ac:dyDescent="0.25">
      <c r="A2" s="55">
        <v>44685</v>
      </c>
      <c r="B2" s="82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P2" s="4" t="s">
        <v>55</v>
      </c>
      <c r="Q2" t="s">
        <v>54</v>
      </c>
    </row>
    <row r="3" spans="1:17" ht="16" customHeight="1" x14ac:dyDescent="0.25">
      <c r="B3" s="76" t="s">
        <v>26</v>
      </c>
      <c r="C3" s="76"/>
      <c r="D3" s="78"/>
      <c r="E3" s="78"/>
      <c r="F3" s="78"/>
      <c r="G3" s="78"/>
      <c r="H3" s="78"/>
      <c r="I3" s="78"/>
      <c r="J3" s="78"/>
      <c r="K3" s="78"/>
      <c r="L3" s="78"/>
      <c r="M3" s="78"/>
      <c r="N3" s="79" t="s">
        <v>0</v>
      </c>
      <c r="P3" s="4" t="s">
        <v>14</v>
      </c>
      <c r="Q3" t="s">
        <v>14</v>
      </c>
    </row>
    <row r="4" spans="1:17" ht="16" customHeight="1" x14ac:dyDescent="0.25">
      <c r="B4" s="77"/>
      <c r="C4" s="77"/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80"/>
    </row>
    <row r="5" spans="1:17" ht="17.149999999999999" customHeight="1" x14ac:dyDescent="0.25">
      <c r="B5" s="83" t="s">
        <v>73</v>
      </c>
      <c r="C5" s="2" t="s">
        <v>42</v>
      </c>
      <c r="D5" s="8">
        <v>5</v>
      </c>
      <c r="E5" s="8">
        <v>7</v>
      </c>
      <c r="F5" s="8">
        <v>5</v>
      </c>
      <c r="G5" s="8">
        <v>2</v>
      </c>
      <c r="H5" s="8">
        <v>1</v>
      </c>
      <c r="I5" s="8">
        <v>2</v>
      </c>
      <c r="J5" s="8">
        <v>1</v>
      </c>
      <c r="K5" s="8">
        <v>0</v>
      </c>
      <c r="L5" s="8">
        <v>2</v>
      </c>
      <c r="M5" s="8">
        <v>0</v>
      </c>
      <c r="N5" s="9">
        <f t="shared" ref="N5:N18" si="0">SUM(D5:M5)</f>
        <v>25</v>
      </c>
      <c r="P5" s="35">
        <f t="shared" ref="P5:P18" si="1">(M5-D5)/D5</f>
        <v>-1</v>
      </c>
      <c r="Q5" s="35">
        <f t="shared" ref="Q5:Q18" si="2">(K5-D5)/D5</f>
        <v>-1</v>
      </c>
    </row>
    <row r="6" spans="1:17" ht="17.149999999999999" customHeight="1" x14ac:dyDescent="0.25">
      <c r="B6" s="84"/>
      <c r="C6" s="3" t="s">
        <v>72</v>
      </c>
      <c r="D6" s="10">
        <v>0</v>
      </c>
      <c r="E6" s="10">
        <v>2</v>
      </c>
      <c r="F6" s="10">
        <v>1</v>
      </c>
      <c r="G6" s="10">
        <v>1</v>
      </c>
      <c r="H6" s="10">
        <v>1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1">
        <f t="shared" si="0"/>
        <v>5</v>
      </c>
      <c r="P6" s="35" t="e">
        <f t="shared" si="1"/>
        <v>#DIV/0!</v>
      </c>
      <c r="Q6" s="35" t="e">
        <f t="shared" si="2"/>
        <v>#DIV/0!</v>
      </c>
    </row>
    <row r="7" spans="1:17" ht="17.149999999999999" customHeight="1" x14ac:dyDescent="0.25">
      <c r="B7" s="84"/>
      <c r="C7" s="3" t="s">
        <v>71</v>
      </c>
      <c r="D7" s="10">
        <v>74</v>
      </c>
      <c r="E7" s="10">
        <v>79</v>
      </c>
      <c r="F7" s="10">
        <v>51</v>
      </c>
      <c r="G7" s="10">
        <v>43</v>
      </c>
      <c r="H7" s="10">
        <v>34</v>
      </c>
      <c r="I7" s="10">
        <v>70</v>
      </c>
      <c r="J7" s="10">
        <v>7</v>
      </c>
      <c r="K7" s="10">
        <v>9</v>
      </c>
      <c r="L7" s="10">
        <v>24</v>
      </c>
      <c r="M7" s="10">
        <v>20</v>
      </c>
      <c r="N7" s="11">
        <f t="shared" si="0"/>
        <v>411</v>
      </c>
      <c r="P7" s="35">
        <f t="shared" si="1"/>
        <v>-0.72972972972972971</v>
      </c>
      <c r="Q7" s="35">
        <f t="shared" si="2"/>
        <v>-0.8783783783783784</v>
      </c>
    </row>
    <row r="8" spans="1:17" ht="17.149999999999999" customHeight="1" x14ac:dyDescent="0.25">
      <c r="B8" s="84"/>
      <c r="C8" s="3" t="s">
        <v>70</v>
      </c>
      <c r="D8" s="10">
        <v>0</v>
      </c>
      <c r="E8" s="10">
        <v>0</v>
      </c>
      <c r="F8" s="10">
        <v>0</v>
      </c>
      <c r="G8" s="10">
        <v>122</v>
      </c>
      <c r="H8" s="10">
        <v>0</v>
      </c>
      <c r="I8" s="10">
        <v>0</v>
      </c>
      <c r="J8" s="10">
        <v>106</v>
      </c>
      <c r="K8" s="10">
        <v>120</v>
      </c>
      <c r="L8" s="10">
        <v>75</v>
      </c>
      <c r="M8" s="10">
        <v>103</v>
      </c>
      <c r="N8" s="11">
        <f t="shared" si="0"/>
        <v>526</v>
      </c>
      <c r="P8" s="35" t="e">
        <f t="shared" si="1"/>
        <v>#DIV/0!</v>
      </c>
      <c r="Q8" s="35" t="e">
        <f t="shared" si="2"/>
        <v>#DIV/0!</v>
      </c>
    </row>
    <row r="9" spans="1:17" ht="17.149999999999999" customHeight="1" x14ac:dyDescent="0.25">
      <c r="B9" s="84"/>
      <c r="C9" s="3" t="s">
        <v>69</v>
      </c>
      <c r="D9" s="10">
        <v>573</v>
      </c>
      <c r="E9" s="10">
        <v>495</v>
      </c>
      <c r="F9" s="10">
        <v>512</v>
      </c>
      <c r="G9" s="10">
        <v>463</v>
      </c>
      <c r="H9" s="10">
        <v>534</v>
      </c>
      <c r="I9" s="10">
        <v>430</v>
      </c>
      <c r="J9" s="10">
        <v>326</v>
      </c>
      <c r="K9" s="10">
        <v>344</v>
      </c>
      <c r="L9" s="10">
        <v>354</v>
      </c>
      <c r="M9" s="10">
        <v>182</v>
      </c>
      <c r="N9" s="11">
        <f t="shared" si="0"/>
        <v>4213</v>
      </c>
      <c r="P9" s="35">
        <f t="shared" si="1"/>
        <v>-0.68237347294938921</v>
      </c>
      <c r="Q9" s="35">
        <f t="shared" si="2"/>
        <v>-0.39965095986038396</v>
      </c>
    </row>
    <row r="10" spans="1:17" ht="17.149999999999999" customHeight="1" x14ac:dyDescent="0.25">
      <c r="B10" s="84"/>
      <c r="C10" s="3" t="s">
        <v>68</v>
      </c>
      <c r="D10" s="10">
        <v>599</v>
      </c>
      <c r="E10" s="10">
        <v>696</v>
      </c>
      <c r="F10" s="10">
        <v>857</v>
      </c>
      <c r="G10" s="10">
        <v>535</v>
      </c>
      <c r="H10" s="10">
        <v>496</v>
      </c>
      <c r="I10" s="10">
        <v>490</v>
      </c>
      <c r="J10" s="10">
        <v>469</v>
      </c>
      <c r="K10" s="10">
        <v>697</v>
      </c>
      <c r="L10" s="10">
        <v>489</v>
      </c>
      <c r="M10" s="10">
        <v>529</v>
      </c>
      <c r="N10" s="11">
        <f t="shared" si="0"/>
        <v>5857</v>
      </c>
      <c r="P10" s="35">
        <f t="shared" si="1"/>
        <v>-0.11686143572621036</v>
      </c>
      <c r="Q10" s="35">
        <f t="shared" si="2"/>
        <v>0.1636060100166945</v>
      </c>
    </row>
    <row r="11" spans="1:17" ht="17.149999999999999" customHeight="1" x14ac:dyDescent="0.25">
      <c r="B11" s="84"/>
      <c r="C11" s="3" t="s">
        <v>67</v>
      </c>
      <c r="D11" s="10">
        <v>1360</v>
      </c>
      <c r="E11" s="10">
        <v>1331</v>
      </c>
      <c r="F11" s="10">
        <v>1251</v>
      </c>
      <c r="G11" s="10">
        <v>1308</v>
      </c>
      <c r="H11" s="10">
        <v>1203</v>
      </c>
      <c r="I11" s="10">
        <v>1141</v>
      </c>
      <c r="J11" s="10">
        <v>1095</v>
      </c>
      <c r="K11" s="10">
        <v>867</v>
      </c>
      <c r="L11" s="10">
        <v>866</v>
      </c>
      <c r="M11" s="10">
        <v>796</v>
      </c>
      <c r="N11" s="11">
        <f t="shared" si="0"/>
        <v>11218</v>
      </c>
      <c r="P11" s="35">
        <f t="shared" si="1"/>
        <v>-0.4147058823529412</v>
      </c>
      <c r="Q11" s="35">
        <f t="shared" si="2"/>
        <v>-0.36249999999999999</v>
      </c>
    </row>
    <row r="12" spans="1:17" ht="17.149999999999999" customHeight="1" x14ac:dyDescent="0.25">
      <c r="B12" s="84"/>
      <c r="C12" s="3" t="s">
        <v>66</v>
      </c>
      <c r="D12" s="10">
        <v>140</v>
      </c>
      <c r="E12" s="10">
        <v>131</v>
      </c>
      <c r="F12" s="10">
        <v>146</v>
      </c>
      <c r="G12" s="10">
        <v>150</v>
      </c>
      <c r="H12" s="10">
        <v>153</v>
      </c>
      <c r="I12" s="10">
        <v>64</v>
      </c>
      <c r="J12" s="10">
        <v>15</v>
      </c>
      <c r="K12" s="10">
        <v>10</v>
      </c>
      <c r="L12" s="10">
        <v>2</v>
      </c>
      <c r="M12" s="10">
        <v>5</v>
      </c>
      <c r="N12" s="11">
        <f t="shared" si="0"/>
        <v>816</v>
      </c>
      <c r="P12" s="35">
        <f t="shared" si="1"/>
        <v>-0.9642857142857143</v>
      </c>
      <c r="Q12" s="35">
        <f t="shared" si="2"/>
        <v>-0.9285714285714286</v>
      </c>
    </row>
    <row r="13" spans="1:17" ht="17.149999999999999" customHeight="1" x14ac:dyDescent="0.25">
      <c r="B13" s="84"/>
      <c r="C13" s="3" t="s">
        <v>65</v>
      </c>
      <c r="D13" s="10">
        <v>26</v>
      </c>
      <c r="E13" s="10">
        <v>21</v>
      </c>
      <c r="F13" s="10">
        <v>43</v>
      </c>
      <c r="G13" s="10">
        <v>28</v>
      </c>
      <c r="H13" s="10">
        <v>32</v>
      </c>
      <c r="I13" s="10">
        <v>37</v>
      </c>
      <c r="J13" s="10">
        <v>40</v>
      </c>
      <c r="K13" s="10">
        <v>34</v>
      </c>
      <c r="L13" s="10">
        <v>33</v>
      </c>
      <c r="M13" s="10">
        <v>24</v>
      </c>
      <c r="N13" s="11">
        <f t="shared" si="0"/>
        <v>318</v>
      </c>
      <c r="P13" s="35">
        <f t="shared" si="1"/>
        <v>-7.6923076923076927E-2</v>
      </c>
      <c r="Q13" s="35">
        <f t="shared" si="2"/>
        <v>0.30769230769230771</v>
      </c>
    </row>
    <row r="14" spans="1:17" ht="17.149999999999999" customHeight="1" x14ac:dyDescent="0.25">
      <c r="B14" s="84"/>
      <c r="C14" s="3" t="s">
        <v>64</v>
      </c>
      <c r="D14" s="10">
        <v>60</v>
      </c>
      <c r="E14" s="10">
        <v>50</v>
      </c>
      <c r="F14" s="10">
        <v>63</v>
      </c>
      <c r="G14" s="10">
        <v>55</v>
      </c>
      <c r="H14" s="10">
        <v>68</v>
      </c>
      <c r="I14" s="10">
        <v>91</v>
      </c>
      <c r="J14" s="10">
        <v>69</v>
      </c>
      <c r="K14" s="10">
        <v>95</v>
      </c>
      <c r="L14" s="10">
        <v>41</v>
      </c>
      <c r="M14" s="10">
        <v>28</v>
      </c>
      <c r="N14" s="11">
        <f t="shared" si="0"/>
        <v>620</v>
      </c>
      <c r="P14" s="35">
        <f t="shared" si="1"/>
        <v>-0.53333333333333333</v>
      </c>
      <c r="Q14" s="35">
        <f t="shared" si="2"/>
        <v>0.58333333333333337</v>
      </c>
    </row>
    <row r="15" spans="1:17" ht="17.149999999999999" customHeight="1" x14ac:dyDescent="0.25">
      <c r="B15" s="84"/>
      <c r="C15" s="3" t="s">
        <v>63</v>
      </c>
      <c r="D15" s="10">
        <v>320</v>
      </c>
      <c r="E15" s="10">
        <v>307</v>
      </c>
      <c r="F15" s="10">
        <v>398</v>
      </c>
      <c r="G15" s="10">
        <v>312</v>
      </c>
      <c r="H15" s="10">
        <v>156</v>
      </c>
      <c r="I15" s="10">
        <v>133</v>
      </c>
      <c r="J15" s="10">
        <v>126</v>
      </c>
      <c r="K15" s="10">
        <v>133</v>
      </c>
      <c r="L15" s="10">
        <v>71</v>
      </c>
      <c r="M15" s="10">
        <v>112</v>
      </c>
      <c r="N15" s="11">
        <f t="shared" si="0"/>
        <v>2068</v>
      </c>
      <c r="P15" s="35">
        <f t="shared" si="1"/>
        <v>-0.65</v>
      </c>
      <c r="Q15" s="35">
        <f t="shared" si="2"/>
        <v>-0.58437499999999998</v>
      </c>
    </row>
    <row r="16" spans="1:17" ht="17.149999999999999" customHeight="1" x14ac:dyDescent="0.25">
      <c r="B16" s="84"/>
      <c r="C16" s="3" t="s">
        <v>62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15</v>
      </c>
      <c r="L16" s="10">
        <v>18</v>
      </c>
      <c r="M16" s="10">
        <v>90</v>
      </c>
      <c r="N16" s="11">
        <f t="shared" si="0"/>
        <v>123</v>
      </c>
      <c r="P16" s="35" t="e">
        <f t="shared" si="1"/>
        <v>#DIV/0!</v>
      </c>
      <c r="Q16" s="35" t="e">
        <f t="shared" si="2"/>
        <v>#DIV/0!</v>
      </c>
    </row>
    <row r="17" spans="2:17" ht="17.149999999999999" customHeight="1" x14ac:dyDescent="0.25">
      <c r="B17" s="84"/>
      <c r="C17" s="3" t="s">
        <v>61</v>
      </c>
      <c r="D17" s="10">
        <v>0</v>
      </c>
      <c r="E17" s="10">
        <v>0</v>
      </c>
      <c r="F17" s="10">
        <v>2</v>
      </c>
      <c r="G17" s="10">
        <v>3</v>
      </c>
      <c r="H17" s="10">
        <v>0</v>
      </c>
      <c r="I17" s="10">
        <v>0</v>
      </c>
      <c r="J17" s="10">
        <v>1</v>
      </c>
      <c r="K17" s="10">
        <v>0</v>
      </c>
      <c r="L17" s="10">
        <v>0</v>
      </c>
      <c r="M17" s="10">
        <v>0</v>
      </c>
      <c r="N17" s="11">
        <f t="shared" si="0"/>
        <v>6</v>
      </c>
      <c r="P17" s="35" t="e">
        <f t="shared" si="1"/>
        <v>#DIV/0!</v>
      </c>
      <c r="Q17" s="35" t="e">
        <f t="shared" si="2"/>
        <v>#DIV/0!</v>
      </c>
    </row>
    <row r="18" spans="2:17" ht="17.149999999999999" customHeight="1" x14ac:dyDescent="0.25">
      <c r="B18" s="81" t="s">
        <v>0</v>
      </c>
      <c r="C18" s="81"/>
      <c r="D18" s="12">
        <v>3157</v>
      </c>
      <c r="E18" s="12">
        <v>3119</v>
      </c>
      <c r="F18" s="12">
        <v>3329</v>
      </c>
      <c r="G18" s="12">
        <v>3022</v>
      </c>
      <c r="H18" s="12">
        <v>2678</v>
      </c>
      <c r="I18" s="12">
        <v>2458</v>
      </c>
      <c r="J18" s="12">
        <v>2255</v>
      </c>
      <c r="K18" s="12">
        <v>2324</v>
      </c>
      <c r="L18" s="12">
        <v>1975</v>
      </c>
      <c r="M18" s="12">
        <v>1889</v>
      </c>
      <c r="N18" s="11">
        <f t="shared" si="0"/>
        <v>26206</v>
      </c>
      <c r="P18" s="35">
        <f t="shared" si="1"/>
        <v>-0.4016471333544504</v>
      </c>
      <c r="Q18" s="35">
        <f t="shared" si="2"/>
        <v>-0.26385809312638581</v>
      </c>
    </row>
    <row r="20" spans="2:17" x14ac:dyDescent="0.25"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10</v>
      </c>
      <c r="L20" s="1" t="s">
        <v>11</v>
      </c>
      <c r="M20" s="1" t="s">
        <v>12</v>
      </c>
    </row>
    <row r="21" spans="2:17" x14ac:dyDescent="0.25">
      <c r="C21" t="s">
        <v>60</v>
      </c>
      <c r="D21" s="14">
        <f t="shared" ref="D21:M21" si="3">D10</f>
        <v>599</v>
      </c>
      <c r="E21" s="14">
        <f t="shared" si="3"/>
        <v>696</v>
      </c>
      <c r="F21" s="14">
        <f t="shared" si="3"/>
        <v>857</v>
      </c>
      <c r="G21" s="14">
        <f t="shared" si="3"/>
        <v>535</v>
      </c>
      <c r="H21" s="14">
        <f t="shared" si="3"/>
        <v>496</v>
      </c>
      <c r="I21" s="14">
        <f t="shared" si="3"/>
        <v>490</v>
      </c>
      <c r="J21" s="14">
        <f t="shared" si="3"/>
        <v>469</v>
      </c>
      <c r="K21" s="14">
        <f t="shared" si="3"/>
        <v>697</v>
      </c>
      <c r="L21" s="14">
        <f t="shared" si="3"/>
        <v>489</v>
      </c>
      <c r="M21" s="14">
        <f t="shared" si="3"/>
        <v>529</v>
      </c>
      <c r="P21" s="35">
        <f>(M21-D21)/D21</f>
        <v>-0.11686143572621036</v>
      </c>
      <c r="Q21" s="35">
        <f>(K21-D21)/D21</f>
        <v>0.1636060100166945</v>
      </c>
    </row>
    <row r="22" spans="2:17" x14ac:dyDescent="0.25">
      <c r="C22" t="s">
        <v>59</v>
      </c>
      <c r="D22" s="14">
        <f t="shared" ref="D22:M22" si="4">D7+D8+D9+D16</f>
        <v>647</v>
      </c>
      <c r="E22" s="14">
        <f t="shared" si="4"/>
        <v>574</v>
      </c>
      <c r="F22" s="14">
        <f t="shared" si="4"/>
        <v>563</v>
      </c>
      <c r="G22" s="14">
        <f t="shared" si="4"/>
        <v>628</v>
      </c>
      <c r="H22" s="14">
        <f t="shared" si="4"/>
        <v>568</v>
      </c>
      <c r="I22" s="14">
        <f t="shared" si="4"/>
        <v>500</v>
      </c>
      <c r="J22" s="14">
        <f t="shared" si="4"/>
        <v>439</v>
      </c>
      <c r="K22" s="14">
        <f t="shared" si="4"/>
        <v>488</v>
      </c>
      <c r="L22" s="14">
        <f t="shared" si="4"/>
        <v>471</v>
      </c>
      <c r="M22" s="14">
        <f t="shared" si="4"/>
        <v>395</v>
      </c>
      <c r="P22" s="35">
        <f>(M22-D22)/D22</f>
        <v>-0.38948995363214839</v>
      </c>
      <c r="Q22" s="35">
        <f>(K22-D22)/D22</f>
        <v>-0.24574961360123648</v>
      </c>
    </row>
    <row r="23" spans="2:17" x14ac:dyDescent="0.25">
      <c r="C23" t="s">
        <v>58</v>
      </c>
      <c r="D23" s="14">
        <f t="shared" ref="D23:M23" si="5">D11+D12</f>
        <v>1500</v>
      </c>
      <c r="E23" s="14">
        <f t="shared" si="5"/>
        <v>1462</v>
      </c>
      <c r="F23" s="14">
        <f t="shared" si="5"/>
        <v>1397</v>
      </c>
      <c r="G23" s="14">
        <f t="shared" si="5"/>
        <v>1458</v>
      </c>
      <c r="H23" s="14">
        <f t="shared" si="5"/>
        <v>1356</v>
      </c>
      <c r="I23" s="14">
        <f t="shared" si="5"/>
        <v>1205</v>
      </c>
      <c r="J23" s="14">
        <f t="shared" si="5"/>
        <v>1110</v>
      </c>
      <c r="K23" s="14">
        <f t="shared" si="5"/>
        <v>877</v>
      </c>
      <c r="L23" s="14">
        <f t="shared" si="5"/>
        <v>868</v>
      </c>
      <c r="M23" s="14">
        <f t="shared" si="5"/>
        <v>801</v>
      </c>
      <c r="P23" s="35">
        <f>(M23-D23)/D23</f>
        <v>-0.46600000000000003</v>
      </c>
      <c r="Q23" s="35">
        <f>(K23-D23)/D23</f>
        <v>-0.41533333333333333</v>
      </c>
    </row>
    <row r="24" spans="2:17" x14ac:dyDescent="0.25">
      <c r="C24" t="s">
        <v>57</v>
      </c>
      <c r="D24" s="14">
        <f t="shared" ref="D24:M24" si="6">D13+D14</f>
        <v>86</v>
      </c>
      <c r="E24" s="14">
        <f t="shared" si="6"/>
        <v>71</v>
      </c>
      <c r="F24" s="14">
        <f t="shared" si="6"/>
        <v>106</v>
      </c>
      <c r="G24" s="14">
        <f t="shared" si="6"/>
        <v>83</v>
      </c>
      <c r="H24" s="14">
        <f t="shared" si="6"/>
        <v>100</v>
      </c>
      <c r="I24" s="14">
        <f t="shared" si="6"/>
        <v>128</v>
      </c>
      <c r="J24" s="14">
        <f t="shared" si="6"/>
        <v>109</v>
      </c>
      <c r="K24" s="14">
        <f t="shared" si="6"/>
        <v>129</v>
      </c>
      <c r="L24" s="14">
        <f t="shared" si="6"/>
        <v>74</v>
      </c>
      <c r="M24" s="14">
        <f t="shared" si="6"/>
        <v>52</v>
      </c>
      <c r="P24" s="35">
        <f>(M24-D24)/D24</f>
        <v>-0.39534883720930231</v>
      </c>
      <c r="Q24" s="35">
        <f>(K24-D24)/D24</f>
        <v>0.5</v>
      </c>
    </row>
    <row r="25" spans="2:17" x14ac:dyDescent="0.25">
      <c r="C25" t="s">
        <v>56</v>
      </c>
      <c r="D25" s="14">
        <f t="shared" ref="D25:M25" si="7">D15</f>
        <v>320</v>
      </c>
      <c r="E25" s="14">
        <f t="shared" si="7"/>
        <v>307</v>
      </c>
      <c r="F25" s="14">
        <f t="shared" si="7"/>
        <v>398</v>
      </c>
      <c r="G25" s="14">
        <f t="shared" si="7"/>
        <v>312</v>
      </c>
      <c r="H25" s="14">
        <f t="shared" si="7"/>
        <v>156</v>
      </c>
      <c r="I25" s="14">
        <f t="shared" si="7"/>
        <v>133</v>
      </c>
      <c r="J25" s="14">
        <f t="shared" si="7"/>
        <v>126</v>
      </c>
      <c r="K25" s="14">
        <f t="shared" si="7"/>
        <v>133</v>
      </c>
      <c r="L25" s="14">
        <f t="shared" si="7"/>
        <v>71</v>
      </c>
      <c r="M25" s="14">
        <f t="shared" si="7"/>
        <v>112</v>
      </c>
      <c r="P25" s="35">
        <f>(M25-D25)/D25</f>
        <v>-0.65</v>
      </c>
      <c r="Q25" s="35">
        <f>(K25-D25)/D25</f>
        <v>-0.58437499999999998</v>
      </c>
    </row>
  </sheetData>
  <mergeCells count="6">
    <mergeCell ref="B18:C18"/>
    <mergeCell ref="B2:N2"/>
    <mergeCell ref="B3:C4"/>
    <mergeCell ref="D3:M3"/>
    <mergeCell ref="N3:N4"/>
    <mergeCell ref="B5:B17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B1" workbookViewId="0">
      <selection activeCell="R3" sqref="R3"/>
    </sheetView>
  </sheetViews>
  <sheetFormatPr defaultRowHeight="12.5" x14ac:dyDescent="0.25"/>
  <cols>
    <col min="1" max="1" width="15.81640625" bestFit="1" customWidth="1"/>
    <col min="4" max="4" width="9.26953125" customWidth="1"/>
    <col min="5" max="15" width="9.54296875" customWidth="1"/>
    <col min="17" max="18" width="9.1796875" style="4"/>
  </cols>
  <sheetData>
    <row r="1" spans="1:18" ht="21" customHeight="1" x14ac:dyDescent="0.45">
      <c r="A1" s="57" t="s">
        <v>116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8" ht="17.149999999999999" customHeight="1" x14ac:dyDescent="0.25">
      <c r="A2" s="60">
        <v>44685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8" ht="15" customHeight="1" x14ac:dyDescent="0.25">
      <c r="C3" s="82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Q3" s="4" t="s">
        <v>55</v>
      </c>
      <c r="R3" s="4" t="s">
        <v>54</v>
      </c>
    </row>
    <row r="4" spans="1:18" ht="16" customHeight="1" x14ac:dyDescent="0.25">
      <c r="C4" s="76" t="s">
        <v>47</v>
      </c>
      <c r="D4" s="76"/>
      <c r="E4" s="78"/>
      <c r="F4" s="78"/>
      <c r="G4" s="78"/>
      <c r="H4" s="78"/>
      <c r="I4" s="78"/>
      <c r="J4" s="78"/>
      <c r="K4" s="78"/>
      <c r="L4" s="78"/>
      <c r="M4" s="78"/>
      <c r="N4" s="78"/>
      <c r="O4" s="79" t="s">
        <v>0</v>
      </c>
      <c r="Q4" s="4" t="s">
        <v>14</v>
      </c>
      <c r="R4" s="4" t="s">
        <v>14</v>
      </c>
    </row>
    <row r="5" spans="1:18" ht="16" customHeight="1" x14ac:dyDescent="0.25">
      <c r="C5" s="77"/>
      <c r="D5" s="77"/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79"/>
    </row>
    <row r="6" spans="1:18" ht="17.149999999999999" customHeight="1" x14ac:dyDescent="0.25">
      <c r="C6" s="86" t="s">
        <v>46</v>
      </c>
      <c r="D6" s="2" t="s">
        <v>1</v>
      </c>
      <c r="E6" s="8">
        <v>569</v>
      </c>
      <c r="F6" s="8">
        <v>623</v>
      </c>
      <c r="G6" s="8">
        <v>592</v>
      </c>
      <c r="H6" s="8">
        <v>593</v>
      </c>
      <c r="I6" s="8">
        <v>656</v>
      </c>
      <c r="J6" s="8">
        <v>650</v>
      </c>
      <c r="K6" s="8">
        <v>602</v>
      </c>
      <c r="L6" s="8">
        <v>627</v>
      </c>
      <c r="M6" s="8">
        <v>551</v>
      </c>
      <c r="N6" s="9">
        <v>475</v>
      </c>
      <c r="O6" s="48">
        <f>SUM(E6:N6)</f>
        <v>5938</v>
      </c>
      <c r="Q6" s="35">
        <f>(N6-E6)/E6</f>
        <v>-0.16520210896309315</v>
      </c>
      <c r="R6" s="35">
        <f>(L6-E6)/E6</f>
        <v>0.10193321616871705</v>
      </c>
    </row>
    <row r="7" spans="1:18" ht="17.149999999999999" customHeight="1" x14ac:dyDescent="0.25">
      <c r="C7" s="84"/>
      <c r="D7" s="53" t="s">
        <v>2</v>
      </c>
      <c r="E7" s="52">
        <v>1326</v>
      </c>
      <c r="F7" s="52">
        <v>1217</v>
      </c>
      <c r="G7" s="52">
        <v>1359</v>
      </c>
      <c r="H7" s="52">
        <v>1317</v>
      </c>
      <c r="I7" s="52">
        <v>1049</v>
      </c>
      <c r="J7" s="52">
        <v>943</v>
      </c>
      <c r="K7" s="52">
        <v>896</v>
      </c>
      <c r="L7" s="52">
        <v>861</v>
      </c>
      <c r="M7" s="52">
        <v>736</v>
      </c>
      <c r="N7" s="51">
        <v>767</v>
      </c>
      <c r="O7" s="47">
        <f>SUM(E7:N7)</f>
        <v>10471</v>
      </c>
      <c r="Q7" s="35">
        <f>(N7-E7)/E7</f>
        <v>-0.42156862745098039</v>
      </c>
      <c r="R7" s="35">
        <f>(L7-E7)/E7</f>
        <v>-0.35067873303167418</v>
      </c>
    </row>
    <row r="8" spans="1:18" ht="17.149999999999999" customHeight="1" x14ac:dyDescent="0.25">
      <c r="C8" s="85" t="s">
        <v>45</v>
      </c>
      <c r="D8" s="3" t="s">
        <v>1</v>
      </c>
      <c r="E8" s="10">
        <v>400</v>
      </c>
      <c r="F8" s="10">
        <v>435</v>
      </c>
      <c r="G8" s="10">
        <v>410</v>
      </c>
      <c r="H8" s="10">
        <v>421</v>
      </c>
      <c r="I8" s="10">
        <v>446</v>
      </c>
      <c r="J8" s="10">
        <v>441</v>
      </c>
      <c r="K8" s="10">
        <v>387</v>
      </c>
      <c r="L8" s="10">
        <v>475</v>
      </c>
      <c r="M8" s="10">
        <v>397</v>
      </c>
      <c r="N8" s="11">
        <v>381</v>
      </c>
      <c r="O8" s="47">
        <f>SUM(E8:N8)</f>
        <v>4193</v>
      </c>
      <c r="Q8" s="35">
        <f>(N8-E8)/E8</f>
        <v>-4.7500000000000001E-2</v>
      </c>
      <c r="R8" s="35">
        <f>(L8-E8)/E8</f>
        <v>0.1875</v>
      </c>
    </row>
    <row r="9" spans="1:18" ht="17.149999999999999" customHeight="1" x14ac:dyDescent="0.25">
      <c r="C9" s="84"/>
      <c r="D9" s="53" t="s">
        <v>2</v>
      </c>
      <c r="E9" s="52">
        <v>862</v>
      </c>
      <c r="F9" s="52">
        <v>844</v>
      </c>
      <c r="G9" s="52">
        <v>968</v>
      </c>
      <c r="H9" s="52">
        <v>691</v>
      </c>
      <c r="I9" s="52">
        <v>518</v>
      </c>
      <c r="J9" s="52">
        <v>424</v>
      </c>
      <c r="K9" s="52">
        <v>370</v>
      </c>
      <c r="L9" s="52">
        <v>361</v>
      </c>
      <c r="M9" s="52">
        <v>291</v>
      </c>
      <c r="N9" s="51">
        <v>266</v>
      </c>
      <c r="O9" s="47">
        <f>SUM(E9:N9)</f>
        <v>5595</v>
      </c>
      <c r="Q9" s="35">
        <f>(N9-E9)/E9</f>
        <v>-0.691415313225058</v>
      </c>
      <c r="R9" s="35">
        <f>(L9-E9)/E9</f>
        <v>-0.58120649651972156</v>
      </c>
    </row>
    <row r="10" spans="1:18" ht="17.149999999999999" customHeight="1" x14ac:dyDescent="0.25">
      <c r="C10" s="6"/>
      <c r="D10" s="6"/>
      <c r="E10" s="12">
        <v>3157</v>
      </c>
      <c r="F10" s="12">
        <v>3119</v>
      </c>
      <c r="G10" s="12">
        <v>3329</v>
      </c>
      <c r="H10" s="12">
        <v>3022</v>
      </c>
      <c r="I10" s="12">
        <v>2678</v>
      </c>
      <c r="J10" s="12">
        <v>2458</v>
      </c>
      <c r="K10" s="12">
        <v>2255</v>
      </c>
      <c r="L10" s="12">
        <v>2324</v>
      </c>
      <c r="M10" s="12">
        <v>1975</v>
      </c>
      <c r="N10" s="13">
        <v>1889</v>
      </c>
      <c r="O10" s="46">
        <f>SUM(E10:N10)</f>
        <v>26206</v>
      </c>
    </row>
  </sheetData>
  <mergeCells count="6">
    <mergeCell ref="C8:C9"/>
    <mergeCell ref="C3:O3"/>
    <mergeCell ref="C4:D5"/>
    <mergeCell ref="E4:N4"/>
    <mergeCell ref="O4:O5"/>
    <mergeCell ref="C6:C7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/>
  </sheetViews>
  <sheetFormatPr defaultRowHeight="12.5" x14ac:dyDescent="0.25"/>
  <cols>
    <col min="3" max="3" width="22.26953125" customWidth="1"/>
    <col min="4" max="14" width="9.54296875" customWidth="1"/>
  </cols>
  <sheetData>
    <row r="1" spans="1:14" ht="21" customHeight="1" x14ac:dyDescent="0.45">
      <c r="A1" s="57" t="s">
        <v>117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5" customHeight="1" x14ac:dyDescent="0.25">
      <c r="A2" s="55">
        <v>44685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16" customHeight="1" x14ac:dyDescent="0.25">
      <c r="C3" s="87"/>
      <c r="D3" s="89"/>
      <c r="E3" s="90"/>
      <c r="F3" s="90"/>
      <c r="G3" s="90"/>
      <c r="H3" s="90"/>
      <c r="I3" s="90"/>
      <c r="J3" s="90"/>
      <c r="K3" s="90"/>
      <c r="L3" s="90"/>
      <c r="M3" s="91"/>
      <c r="N3" s="89" t="s">
        <v>0</v>
      </c>
    </row>
    <row r="4" spans="1:14" ht="16" customHeight="1" x14ac:dyDescent="0.25">
      <c r="C4" s="88"/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89"/>
    </row>
    <row r="5" spans="1:14" ht="17.149999999999999" customHeight="1" x14ac:dyDescent="0.25">
      <c r="C5" s="28" t="s">
        <v>26</v>
      </c>
      <c r="D5" s="27">
        <v>5</v>
      </c>
      <c r="E5" s="27">
        <v>7</v>
      </c>
      <c r="F5" s="27">
        <v>5</v>
      </c>
      <c r="G5" s="27">
        <v>2</v>
      </c>
      <c r="H5" s="27">
        <v>1</v>
      </c>
      <c r="I5" s="27">
        <v>2</v>
      </c>
      <c r="J5" s="27">
        <v>1</v>
      </c>
      <c r="K5" s="27">
        <v>0</v>
      </c>
      <c r="L5" s="27">
        <v>2</v>
      </c>
      <c r="M5" s="26">
        <v>0</v>
      </c>
      <c r="N5" s="25">
        <f t="shared" ref="N5:N13" si="0">SUM(D5:M5)</f>
        <v>25</v>
      </c>
    </row>
    <row r="6" spans="1:14" ht="17.149999999999999" customHeight="1" x14ac:dyDescent="0.25">
      <c r="C6" s="24" t="s">
        <v>25</v>
      </c>
      <c r="D6" s="23">
        <v>139</v>
      </c>
      <c r="E6" s="23">
        <v>111</v>
      </c>
      <c r="F6" s="23">
        <v>158</v>
      </c>
      <c r="G6" s="23">
        <v>92</v>
      </c>
      <c r="H6" s="23">
        <v>102</v>
      </c>
      <c r="I6" s="23">
        <v>88</v>
      </c>
      <c r="J6" s="23">
        <v>99</v>
      </c>
      <c r="K6" s="23">
        <v>111</v>
      </c>
      <c r="L6" s="23">
        <v>75</v>
      </c>
      <c r="M6" s="22">
        <v>94</v>
      </c>
      <c r="N6" s="21">
        <f t="shared" si="0"/>
        <v>1069</v>
      </c>
    </row>
    <row r="7" spans="1:14" ht="17.149999999999999" customHeight="1" x14ac:dyDescent="0.25">
      <c r="C7" s="24" t="s">
        <v>24</v>
      </c>
      <c r="D7" s="23">
        <v>691</v>
      </c>
      <c r="E7" s="23">
        <v>662</v>
      </c>
      <c r="F7" s="23">
        <v>761</v>
      </c>
      <c r="G7" s="23">
        <v>688</v>
      </c>
      <c r="H7" s="23">
        <v>740</v>
      </c>
      <c r="I7" s="23">
        <v>407</v>
      </c>
      <c r="J7" s="23">
        <v>483</v>
      </c>
      <c r="K7" s="23">
        <v>452</v>
      </c>
      <c r="L7" s="23">
        <v>402</v>
      </c>
      <c r="M7" s="22">
        <v>469</v>
      </c>
      <c r="N7" s="21">
        <f t="shared" si="0"/>
        <v>5755</v>
      </c>
    </row>
    <row r="8" spans="1:14" ht="17.149999999999999" customHeight="1" x14ac:dyDescent="0.25">
      <c r="C8" s="24" t="s">
        <v>23</v>
      </c>
      <c r="D8" s="23">
        <v>659</v>
      </c>
      <c r="E8" s="23">
        <v>637</v>
      </c>
      <c r="F8" s="23">
        <v>626</v>
      </c>
      <c r="G8" s="23">
        <v>655</v>
      </c>
      <c r="H8" s="23">
        <v>604</v>
      </c>
      <c r="I8" s="23">
        <v>623</v>
      </c>
      <c r="J8" s="23">
        <v>415</v>
      </c>
      <c r="K8" s="23">
        <v>353</v>
      </c>
      <c r="L8" s="23">
        <v>246</v>
      </c>
      <c r="M8" s="22">
        <v>467</v>
      </c>
      <c r="N8" s="21">
        <f t="shared" si="0"/>
        <v>5285</v>
      </c>
    </row>
    <row r="9" spans="1:14" ht="17.149999999999999" customHeight="1" x14ac:dyDescent="0.25">
      <c r="C9" s="24" t="s">
        <v>22</v>
      </c>
      <c r="D9" s="23">
        <v>213</v>
      </c>
      <c r="E9" s="23">
        <v>243</v>
      </c>
      <c r="F9" s="23">
        <v>268</v>
      </c>
      <c r="G9" s="23">
        <v>299</v>
      </c>
      <c r="H9" s="23">
        <v>324</v>
      </c>
      <c r="I9" s="23">
        <v>603</v>
      </c>
      <c r="J9" s="23">
        <v>661</v>
      </c>
      <c r="K9" s="23">
        <v>699</v>
      </c>
      <c r="L9" s="23">
        <v>616</v>
      </c>
      <c r="M9" s="22">
        <v>653</v>
      </c>
      <c r="N9" s="21">
        <f t="shared" si="0"/>
        <v>4579</v>
      </c>
    </row>
    <row r="10" spans="1:14" ht="17.149999999999999" customHeight="1" x14ac:dyDescent="0.25">
      <c r="C10" s="24" t="s">
        <v>21</v>
      </c>
      <c r="D10" s="23">
        <v>45</v>
      </c>
      <c r="E10" s="23">
        <v>58</v>
      </c>
      <c r="F10" s="23">
        <v>89</v>
      </c>
      <c r="G10" s="23">
        <v>5</v>
      </c>
      <c r="H10" s="23">
        <v>2</v>
      </c>
      <c r="I10" s="23">
        <v>14</v>
      </c>
      <c r="J10" s="23">
        <v>4</v>
      </c>
      <c r="K10" s="23">
        <v>1</v>
      </c>
      <c r="L10" s="23">
        <v>0</v>
      </c>
      <c r="M10" s="22">
        <v>1</v>
      </c>
      <c r="N10" s="21">
        <f t="shared" si="0"/>
        <v>219</v>
      </c>
    </row>
    <row r="11" spans="1:14" ht="17.149999999999999" customHeight="1" x14ac:dyDescent="0.25">
      <c r="C11" s="24" t="s">
        <v>17</v>
      </c>
      <c r="D11" s="23">
        <v>54</v>
      </c>
      <c r="E11" s="23">
        <v>81</v>
      </c>
      <c r="F11" s="23">
        <v>67</v>
      </c>
      <c r="G11" s="23">
        <v>61</v>
      </c>
      <c r="H11" s="23">
        <v>59</v>
      </c>
      <c r="I11" s="23">
        <v>50</v>
      </c>
      <c r="J11" s="23">
        <v>55</v>
      </c>
      <c r="K11" s="23">
        <v>50</v>
      </c>
      <c r="L11" s="23">
        <v>66</v>
      </c>
      <c r="M11" s="22">
        <v>55</v>
      </c>
      <c r="N11" s="21">
        <f t="shared" si="0"/>
        <v>598</v>
      </c>
    </row>
    <row r="12" spans="1:14" ht="17.149999999999999" customHeight="1" x14ac:dyDescent="0.25">
      <c r="C12" s="24" t="s">
        <v>20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2">
        <v>0</v>
      </c>
      <c r="N12" s="21">
        <f t="shared" si="0"/>
        <v>0</v>
      </c>
    </row>
    <row r="13" spans="1:14" ht="17.149999999999999" customHeight="1" x14ac:dyDescent="0.25">
      <c r="C13" s="24" t="s">
        <v>16</v>
      </c>
      <c r="D13" s="23">
        <v>1351</v>
      </c>
      <c r="E13" s="23">
        <v>1320</v>
      </c>
      <c r="F13" s="23">
        <v>1355</v>
      </c>
      <c r="G13" s="23">
        <v>1220</v>
      </c>
      <c r="H13" s="23">
        <v>846</v>
      </c>
      <c r="I13" s="23">
        <v>671</v>
      </c>
      <c r="J13" s="23">
        <v>537</v>
      </c>
      <c r="K13" s="23">
        <v>658</v>
      </c>
      <c r="L13" s="23">
        <v>568</v>
      </c>
      <c r="M13" s="22">
        <v>150</v>
      </c>
      <c r="N13" s="21">
        <f t="shared" si="0"/>
        <v>8676</v>
      </c>
    </row>
    <row r="14" spans="1:14" ht="17.149999999999999" customHeight="1" x14ac:dyDescent="0.25">
      <c r="C14" s="20"/>
      <c r="D14" s="19">
        <v>3157</v>
      </c>
      <c r="E14" s="19">
        <v>3119</v>
      </c>
      <c r="F14" s="19">
        <v>3329</v>
      </c>
      <c r="G14" s="19">
        <v>3022</v>
      </c>
      <c r="H14" s="19">
        <v>2678</v>
      </c>
      <c r="I14" s="19">
        <v>2458</v>
      </c>
      <c r="J14" s="19">
        <v>2255</v>
      </c>
      <c r="K14" s="19">
        <v>2324</v>
      </c>
      <c r="L14" s="19">
        <v>1975</v>
      </c>
      <c r="M14" s="18">
        <v>1889</v>
      </c>
      <c r="N14" s="17">
        <f>SUM(N5:N13)</f>
        <v>26206</v>
      </c>
    </row>
    <row r="16" spans="1:14" x14ac:dyDescent="0.25">
      <c r="D16" s="16" t="s">
        <v>3</v>
      </c>
      <c r="E16" s="16" t="s">
        <v>4</v>
      </c>
      <c r="F16" s="16" t="s">
        <v>5</v>
      </c>
      <c r="G16" s="16" t="s">
        <v>6</v>
      </c>
      <c r="H16" s="16" t="s">
        <v>7</v>
      </c>
      <c r="I16" s="16" t="s">
        <v>8</v>
      </c>
      <c r="J16" s="16" t="s">
        <v>9</v>
      </c>
      <c r="K16" s="16" t="s">
        <v>10</v>
      </c>
      <c r="L16" s="16" t="s">
        <v>11</v>
      </c>
      <c r="M16" s="16" t="s">
        <v>12</v>
      </c>
    </row>
    <row r="17" spans="3:13" x14ac:dyDescent="0.25">
      <c r="C17" s="15" t="s">
        <v>19</v>
      </c>
      <c r="D17" s="14">
        <f t="shared" ref="D17:M17" si="1">D8+D9</f>
        <v>872</v>
      </c>
      <c r="E17" s="14">
        <f t="shared" si="1"/>
        <v>880</v>
      </c>
      <c r="F17" s="14">
        <f t="shared" si="1"/>
        <v>894</v>
      </c>
      <c r="G17" s="14">
        <f t="shared" si="1"/>
        <v>954</v>
      </c>
      <c r="H17" s="14">
        <f t="shared" si="1"/>
        <v>928</v>
      </c>
      <c r="I17" s="14">
        <f t="shared" si="1"/>
        <v>1226</v>
      </c>
      <c r="J17" s="14">
        <f t="shared" si="1"/>
        <v>1076</v>
      </c>
      <c r="K17" s="14">
        <f t="shared" si="1"/>
        <v>1052</v>
      </c>
      <c r="L17" s="14">
        <f t="shared" si="1"/>
        <v>862</v>
      </c>
      <c r="M17" s="14">
        <f t="shared" si="1"/>
        <v>1120</v>
      </c>
    </row>
    <row r="18" spans="3:13" x14ac:dyDescent="0.25">
      <c r="C18" s="15" t="s">
        <v>18</v>
      </c>
      <c r="D18" s="14">
        <f t="shared" ref="D18:M18" si="2">D7</f>
        <v>691</v>
      </c>
      <c r="E18" s="14">
        <f t="shared" si="2"/>
        <v>662</v>
      </c>
      <c r="F18" s="14">
        <f t="shared" si="2"/>
        <v>761</v>
      </c>
      <c r="G18" s="14">
        <f t="shared" si="2"/>
        <v>688</v>
      </c>
      <c r="H18" s="14">
        <f t="shared" si="2"/>
        <v>740</v>
      </c>
      <c r="I18" s="14">
        <f t="shared" si="2"/>
        <v>407</v>
      </c>
      <c r="J18" s="14">
        <f t="shared" si="2"/>
        <v>483</v>
      </c>
      <c r="K18" s="14">
        <f t="shared" si="2"/>
        <v>452</v>
      </c>
      <c r="L18" s="14">
        <f t="shared" si="2"/>
        <v>402</v>
      </c>
      <c r="M18" s="14">
        <f t="shared" si="2"/>
        <v>469</v>
      </c>
    </row>
    <row r="19" spans="3:13" x14ac:dyDescent="0.25">
      <c r="C19" s="15" t="s">
        <v>17</v>
      </c>
      <c r="D19" s="14">
        <f t="shared" ref="D19:M19" si="3">D6+D10+D11</f>
        <v>238</v>
      </c>
      <c r="E19" s="14">
        <f t="shared" si="3"/>
        <v>250</v>
      </c>
      <c r="F19" s="14">
        <f t="shared" si="3"/>
        <v>314</v>
      </c>
      <c r="G19" s="14">
        <f t="shared" si="3"/>
        <v>158</v>
      </c>
      <c r="H19" s="14">
        <f t="shared" si="3"/>
        <v>163</v>
      </c>
      <c r="I19" s="14">
        <f t="shared" si="3"/>
        <v>152</v>
      </c>
      <c r="J19" s="14">
        <f t="shared" si="3"/>
        <v>158</v>
      </c>
      <c r="K19" s="14">
        <f t="shared" si="3"/>
        <v>162</v>
      </c>
      <c r="L19" s="14">
        <f t="shared" si="3"/>
        <v>141</v>
      </c>
      <c r="M19" s="14">
        <f t="shared" si="3"/>
        <v>150</v>
      </c>
    </row>
    <row r="20" spans="3:13" x14ac:dyDescent="0.25">
      <c r="C20" s="15" t="s">
        <v>16</v>
      </c>
      <c r="D20" s="14">
        <f t="shared" ref="D20:M20" si="4">D13+D5</f>
        <v>1356</v>
      </c>
      <c r="E20" s="14">
        <f t="shared" si="4"/>
        <v>1327</v>
      </c>
      <c r="F20" s="14">
        <f t="shared" si="4"/>
        <v>1360</v>
      </c>
      <c r="G20" s="14">
        <f t="shared" si="4"/>
        <v>1222</v>
      </c>
      <c r="H20" s="14">
        <f t="shared" si="4"/>
        <v>847</v>
      </c>
      <c r="I20" s="14">
        <f t="shared" si="4"/>
        <v>673</v>
      </c>
      <c r="J20" s="14">
        <f t="shared" si="4"/>
        <v>538</v>
      </c>
      <c r="K20" s="14">
        <f t="shared" si="4"/>
        <v>658</v>
      </c>
      <c r="L20" s="14">
        <f t="shared" si="4"/>
        <v>570</v>
      </c>
      <c r="M20" s="14">
        <f t="shared" si="4"/>
        <v>150</v>
      </c>
    </row>
  </sheetData>
  <mergeCells count="4">
    <mergeCell ref="C2:N2"/>
    <mergeCell ref="C3:C4"/>
    <mergeCell ref="D3:M3"/>
    <mergeCell ref="N3:N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A2" sqref="A2"/>
    </sheetView>
  </sheetViews>
  <sheetFormatPr defaultRowHeight="12.5" x14ac:dyDescent="0.25"/>
  <cols>
    <col min="3" max="3" width="11.7265625" customWidth="1"/>
    <col min="4" max="14" width="9.54296875" customWidth="1"/>
  </cols>
  <sheetData>
    <row r="1" spans="1:14" ht="21" customHeight="1" x14ac:dyDescent="0.25">
      <c r="A1" s="94" t="s">
        <v>118</v>
      </c>
      <c r="B1" s="94"/>
      <c r="C1" s="94"/>
      <c r="D1" s="94"/>
      <c r="E1" s="94"/>
      <c r="F1" s="94"/>
      <c r="G1" s="94"/>
      <c r="H1" s="94"/>
      <c r="I1" s="94"/>
      <c r="J1" s="94"/>
      <c r="K1" s="58"/>
      <c r="L1" s="58"/>
    </row>
    <row r="2" spans="1:14" ht="15" customHeight="1" x14ac:dyDescent="0.25">
      <c r="A2" s="62">
        <v>44685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6" customHeight="1" x14ac:dyDescent="0.25">
      <c r="C3" s="87"/>
      <c r="D3" s="92"/>
      <c r="E3" s="92"/>
      <c r="F3" s="92"/>
      <c r="G3" s="92"/>
      <c r="H3" s="92"/>
      <c r="I3" s="92"/>
      <c r="J3" s="92"/>
      <c r="K3" s="92"/>
      <c r="L3" s="92"/>
      <c r="M3" s="92"/>
      <c r="N3" s="89" t="s">
        <v>0</v>
      </c>
    </row>
    <row r="4" spans="1:14" ht="16" customHeight="1" x14ac:dyDescent="0.25">
      <c r="C4" s="88"/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93"/>
    </row>
    <row r="5" spans="1:14" ht="17.149999999999999" customHeight="1" x14ac:dyDescent="0.25">
      <c r="C5" s="28" t="s">
        <v>28</v>
      </c>
      <c r="D5" s="27">
        <v>122</v>
      </c>
      <c r="E5" s="27">
        <v>137</v>
      </c>
      <c r="F5" s="27">
        <v>144</v>
      </c>
      <c r="G5" s="27">
        <v>132</v>
      </c>
      <c r="H5" s="27">
        <v>131</v>
      </c>
      <c r="I5" s="27">
        <v>95</v>
      </c>
      <c r="J5" s="27">
        <v>125</v>
      </c>
      <c r="K5" s="27">
        <v>185</v>
      </c>
      <c r="L5" s="27">
        <v>152</v>
      </c>
      <c r="M5" s="27">
        <v>157</v>
      </c>
      <c r="N5" s="26">
        <f>SUM(D5:M5)</f>
        <v>1380</v>
      </c>
    </row>
    <row r="6" spans="1:14" ht="17.149999999999999" customHeight="1" x14ac:dyDescent="0.25">
      <c r="C6" s="24" t="s">
        <v>27</v>
      </c>
      <c r="D6" s="23">
        <v>3035</v>
      </c>
      <c r="E6" s="23">
        <v>2982</v>
      </c>
      <c r="F6" s="23">
        <v>3185</v>
      </c>
      <c r="G6" s="23">
        <v>2890</v>
      </c>
      <c r="H6" s="23">
        <v>2547</v>
      </c>
      <c r="I6" s="23">
        <v>2363</v>
      </c>
      <c r="J6" s="23">
        <v>2130</v>
      </c>
      <c r="K6" s="23">
        <v>2139</v>
      </c>
      <c r="L6" s="23">
        <v>1823</v>
      </c>
      <c r="M6" s="23">
        <v>1732</v>
      </c>
      <c r="N6" s="22">
        <f>SUM(D6:M6)</f>
        <v>24826</v>
      </c>
    </row>
    <row r="7" spans="1:14" ht="17.149999999999999" customHeight="1" x14ac:dyDescent="0.25">
      <c r="C7" s="20"/>
      <c r="D7" s="19">
        <v>3157</v>
      </c>
      <c r="E7" s="19">
        <v>3119</v>
      </c>
      <c r="F7" s="19">
        <v>3329</v>
      </c>
      <c r="G7" s="19">
        <v>3022</v>
      </c>
      <c r="H7" s="19">
        <v>2678</v>
      </c>
      <c r="I7" s="19">
        <v>2458</v>
      </c>
      <c r="J7" s="19">
        <v>2255</v>
      </c>
      <c r="K7" s="19">
        <v>2324</v>
      </c>
      <c r="L7" s="19">
        <v>1975</v>
      </c>
      <c r="M7" s="19">
        <v>1889</v>
      </c>
      <c r="N7" s="18">
        <f>SUM(N5:N6)</f>
        <v>26206</v>
      </c>
    </row>
  </sheetData>
  <mergeCells count="4">
    <mergeCell ref="C3:C4"/>
    <mergeCell ref="D3:M3"/>
    <mergeCell ref="N3:N4"/>
    <mergeCell ref="A1:J1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D9" workbookViewId="0">
      <selection activeCell="R4" sqref="R4:R5"/>
    </sheetView>
  </sheetViews>
  <sheetFormatPr defaultRowHeight="12.5" x14ac:dyDescent="0.25"/>
  <cols>
    <col min="1" max="1" width="12.7265625" customWidth="1"/>
    <col min="3" max="3" width="9.1796875" customWidth="1"/>
    <col min="4" max="4" width="22.7265625" customWidth="1"/>
    <col min="5" max="15" width="9.54296875" customWidth="1"/>
  </cols>
  <sheetData>
    <row r="1" spans="1:18" ht="21" customHeight="1" x14ac:dyDescent="0.25">
      <c r="A1" s="94" t="s">
        <v>134</v>
      </c>
      <c r="B1" s="94"/>
      <c r="C1" s="94"/>
      <c r="D1" s="94"/>
      <c r="E1" s="94"/>
      <c r="F1" s="94"/>
      <c r="G1" s="94"/>
      <c r="H1" s="94"/>
      <c r="I1" s="94"/>
      <c r="J1" s="94"/>
      <c r="K1" s="56"/>
      <c r="L1" s="56"/>
      <c r="M1" s="56"/>
      <c r="N1" s="56"/>
      <c r="O1" s="56"/>
    </row>
    <row r="2" spans="1:18" ht="17.149999999999999" customHeight="1" x14ac:dyDescent="0.25">
      <c r="A2" s="62">
        <v>44685</v>
      </c>
      <c r="B2" s="61"/>
      <c r="C2" s="61"/>
      <c r="D2" s="61"/>
      <c r="E2" s="61"/>
      <c r="F2" s="61"/>
      <c r="G2" s="61"/>
      <c r="H2" s="61"/>
      <c r="I2" s="61"/>
      <c r="J2" s="61"/>
      <c r="K2" s="56"/>
      <c r="L2" s="56"/>
      <c r="M2" s="56"/>
      <c r="N2" s="56"/>
      <c r="O2" s="56"/>
    </row>
    <row r="3" spans="1:18" ht="17.149999999999999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56"/>
      <c r="L3" s="56"/>
      <c r="M3" s="56"/>
      <c r="N3" s="56"/>
      <c r="O3" s="56"/>
    </row>
    <row r="4" spans="1:18" ht="15" customHeight="1" x14ac:dyDescent="0.25">
      <c r="C4" s="82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Q4" s="4" t="s">
        <v>13</v>
      </c>
      <c r="R4" s="4" t="s">
        <v>44</v>
      </c>
    </row>
    <row r="5" spans="1:18" ht="16" customHeight="1" x14ac:dyDescent="0.25">
      <c r="C5" s="76" t="s">
        <v>26</v>
      </c>
      <c r="D5" s="76"/>
      <c r="E5" s="78"/>
      <c r="F5" s="78"/>
      <c r="G5" s="78"/>
      <c r="H5" s="78"/>
      <c r="I5" s="78"/>
      <c r="J5" s="78"/>
      <c r="K5" s="78"/>
      <c r="L5" s="78"/>
      <c r="M5" s="78"/>
      <c r="N5" s="78"/>
      <c r="O5" s="79" t="s">
        <v>0</v>
      </c>
      <c r="Q5" s="4" t="s">
        <v>14</v>
      </c>
      <c r="R5" s="4" t="s">
        <v>14</v>
      </c>
    </row>
    <row r="6" spans="1:18" ht="16" customHeight="1" x14ac:dyDescent="0.25">
      <c r="C6" s="77"/>
      <c r="D6" s="77"/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  <c r="O6" s="80"/>
    </row>
    <row r="7" spans="1:18" ht="17.149999999999999" customHeight="1" x14ac:dyDescent="0.25">
      <c r="C7" s="83" t="s">
        <v>43</v>
      </c>
      <c r="D7" s="2" t="s">
        <v>42</v>
      </c>
      <c r="E7" s="34">
        <v>3</v>
      </c>
      <c r="F7" s="34">
        <v>24</v>
      </c>
      <c r="G7" s="34">
        <v>8</v>
      </c>
      <c r="H7" s="34">
        <v>64</v>
      </c>
      <c r="I7" s="34">
        <v>77</v>
      </c>
      <c r="J7" s="34">
        <v>78</v>
      </c>
      <c r="K7" s="34">
        <v>71</v>
      </c>
      <c r="L7" s="34">
        <v>93</v>
      </c>
      <c r="M7" s="34">
        <v>87</v>
      </c>
      <c r="N7" s="34">
        <v>74</v>
      </c>
      <c r="O7" s="33">
        <f t="shared" ref="O7:O18" si="0">SUM(E7:N7)</f>
        <v>579</v>
      </c>
      <c r="Q7" s="104" t="s">
        <v>135</v>
      </c>
      <c r="R7" s="104" t="s">
        <v>135</v>
      </c>
    </row>
    <row r="8" spans="1:18" ht="17.149999999999999" customHeight="1" x14ac:dyDescent="0.25">
      <c r="C8" s="84"/>
      <c r="D8" s="3" t="s">
        <v>41</v>
      </c>
      <c r="E8" s="32">
        <v>0</v>
      </c>
      <c r="F8" s="32">
        <v>0</v>
      </c>
      <c r="G8" s="32">
        <v>0</v>
      </c>
      <c r="H8" s="32">
        <v>1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1</v>
      </c>
      <c r="O8" s="30">
        <f t="shared" si="0"/>
        <v>2</v>
      </c>
      <c r="Q8" s="29">
        <v>0</v>
      </c>
      <c r="R8" s="29">
        <v>0</v>
      </c>
    </row>
    <row r="9" spans="1:18" ht="17.149999999999999" customHeight="1" x14ac:dyDescent="0.25">
      <c r="C9" s="84"/>
      <c r="D9" s="3" t="s">
        <v>40</v>
      </c>
      <c r="E9" s="32">
        <v>1421</v>
      </c>
      <c r="F9" s="32">
        <v>1316</v>
      </c>
      <c r="G9" s="32">
        <v>1359</v>
      </c>
      <c r="H9" s="32">
        <v>1192</v>
      </c>
      <c r="I9" s="32">
        <v>978</v>
      </c>
      <c r="J9" s="32">
        <v>828</v>
      </c>
      <c r="K9" s="32">
        <v>728</v>
      </c>
      <c r="L9" s="32">
        <v>731</v>
      </c>
      <c r="M9" s="32">
        <v>609</v>
      </c>
      <c r="N9" s="32">
        <v>590</v>
      </c>
      <c r="O9" s="30">
        <f t="shared" si="0"/>
        <v>9752</v>
      </c>
      <c r="Q9" s="29">
        <f t="shared" ref="Q7:Q18" si="1">(N9-E9)/E9</f>
        <v>-0.58479943701618575</v>
      </c>
      <c r="R9" s="29">
        <f t="shared" ref="R7:R18" si="2">(L9-E9)/E9</f>
        <v>-0.48557353976073186</v>
      </c>
    </row>
    <row r="10" spans="1:18" ht="17.149999999999999" customHeight="1" x14ac:dyDescent="0.25">
      <c r="C10" s="84"/>
      <c r="D10" s="3" t="s">
        <v>39</v>
      </c>
      <c r="E10" s="32">
        <v>177</v>
      </c>
      <c r="F10" s="32">
        <v>206</v>
      </c>
      <c r="G10" s="32">
        <v>251</v>
      </c>
      <c r="H10" s="32">
        <v>223</v>
      </c>
      <c r="I10" s="32">
        <v>177</v>
      </c>
      <c r="J10" s="32">
        <v>173</v>
      </c>
      <c r="K10" s="32">
        <v>159</v>
      </c>
      <c r="L10" s="32">
        <v>198</v>
      </c>
      <c r="M10" s="32">
        <v>127</v>
      </c>
      <c r="N10" s="32">
        <v>146</v>
      </c>
      <c r="O10" s="30">
        <f t="shared" si="0"/>
        <v>1837</v>
      </c>
      <c r="Q10" s="29">
        <f t="shared" si="1"/>
        <v>-0.1751412429378531</v>
      </c>
      <c r="R10" s="29">
        <f t="shared" si="2"/>
        <v>0.11864406779661017</v>
      </c>
    </row>
    <row r="11" spans="1:18" ht="17.149999999999999" customHeight="1" x14ac:dyDescent="0.25">
      <c r="C11" s="84"/>
      <c r="D11" s="3" t="s">
        <v>38</v>
      </c>
      <c r="E11" s="32">
        <v>1390</v>
      </c>
      <c r="F11" s="32">
        <v>1418</v>
      </c>
      <c r="G11" s="32">
        <v>1497</v>
      </c>
      <c r="H11" s="32">
        <v>1373</v>
      </c>
      <c r="I11" s="32">
        <v>1307</v>
      </c>
      <c r="J11" s="32">
        <v>1265</v>
      </c>
      <c r="K11" s="32">
        <v>1210</v>
      </c>
      <c r="L11" s="32">
        <v>1215</v>
      </c>
      <c r="M11" s="32">
        <v>1085</v>
      </c>
      <c r="N11" s="32">
        <v>1017</v>
      </c>
      <c r="O11" s="30">
        <f t="shared" si="0"/>
        <v>12777</v>
      </c>
      <c r="Q11" s="29">
        <f t="shared" si="1"/>
        <v>-0.26834532374100717</v>
      </c>
      <c r="R11" s="29">
        <f t="shared" si="2"/>
        <v>-0.12589928057553956</v>
      </c>
    </row>
    <row r="12" spans="1:18" ht="17.149999999999999" customHeight="1" x14ac:dyDescent="0.25">
      <c r="C12" s="84"/>
      <c r="D12" s="3" t="s">
        <v>37</v>
      </c>
      <c r="E12" s="32">
        <v>27</v>
      </c>
      <c r="F12" s="32">
        <v>23</v>
      </c>
      <c r="G12" s="32">
        <v>25</v>
      </c>
      <c r="H12" s="32">
        <v>36</v>
      </c>
      <c r="I12" s="32">
        <v>33</v>
      </c>
      <c r="J12" s="32">
        <v>26</v>
      </c>
      <c r="K12" s="32">
        <v>30</v>
      </c>
      <c r="L12" s="32">
        <v>21</v>
      </c>
      <c r="M12" s="32">
        <v>23</v>
      </c>
      <c r="N12" s="32">
        <v>20</v>
      </c>
      <c r="O12" s="30">
        <f t="shared" si="0"/>
        <v>264</v>
      </c>
      <c r="Q12" s="29">
        <f t="shared" si="1"/>
        <v>-0.25925925925925924</v>
      </c>
      <c r="R12" s="29">
        <f t="shared" si="2"/>
        <v>-0.22222222222222221</v>
      </c>
    </row>
    <row r="13" spans="1:18" ht="17.149999999999999" customHeight="1" x14ac:dyDescent="0.25">
      <c r="C13" s="84"/>
      <c r="D13" s="3" t="s">
        <v>36</v>
      </c>
      <c r="E13" s="32">
        <v>35</v>
      </c>
      <c r="F13" s="32">
        <v>32</v>
      </c>
      <c r="G13" s="32">
        <v>30</v>
      </c>
      <c r="H13" s="32">
        <v>31</v>
      </c>
      <c r="I13" s="32">
        <v>30</v>
      </c>
      <c r="J13" s="32">
        <v>25</v>
      </c>
      <c r="K13" s="32">
        <v>20</v>
      </c>
      <c r="L13" s="32">
        <v>21</v>
      </c>
      <c r="M13" s="32">
        <v>16</v>
      </c>
      <c r="N13" s="32">
        <v>18</v>
      </c>
      <c r="O13" s="30">
        <f t="shared" si="0"/>
        <v>258</v>
      </c>
      <c r="Q13" s="29">
        <f t="shared" si="1"/>
        <v>-0.48571428571428571</v>
      </c>
      <c r="R13" s="29">
        <f t="shared" si="2"/>
        <v>-0.4</v>
      </c>
    </row>
    <row r="14" spans="1:18" ht="17.149999999999999" customHeight="1" x14ac:dyDescent="0.25">
      <c r="C14" s="84"/>
      <c r="D14" s="3" t="s">
        <v>35</v>
      </c>
      <c r="E14" s="32">
        <v>17</v>
      </c>
      <c r="F14" s="32">
        <v>10</v>
      </c>
      <c r="G14" s="32">
        <v>9</v>
      </c>
      <c r="H14" s="32">
        <v>4</v>
      </c>
      <c r="I14" s="32">
        <v>3</v>
      </c>
      <c r="J14" s="32">
        <v>3</v>
      </c>
      <c r="K14" s="32">
        <v>6</v>
      </c>
      <c r="L14" s="32">
        <v>9</v>
      </c>
      <c r="M14" s="32">
        <v>3</v>
      </c>
      <c r="N14" s="32">
        <v>5</v>
      </c>
      <c r="O14" s="30">
        <f t="shared" si="0"/>
        <v>69</v>
      </c>
      <c r="Q14" s="29">
        <f t="shared" si="1"/>
        <v>-0.70588235294117652</v>
      </c>
      <c r="R14" s="29">
        <f t="shared" si="2"/>
        <v>-0.47058823529411764</v>
      </c>
    </row>
    <row r="15" spans="1:18" ht="17.149999999999999" customHeight="1" x14ac:dyDescent="0.25">
      <c r="C15" s="84"/>
      <c r="D15" s="3" t="s">
        <v>34</v>
      </c>
      <c r="E15" s="32">
        <v>6</v>
      </c>
      <c r="F15" s="32">
        <v>6</v>
      </c>
      <c r="G15" s="32">
        <v>6</v>
      </c>
      <c r="H15" s="32">
        <v>3</v>
      </c>
      <c r="I15" s="32">
        <v>3</v>
      </c>
      <c r="J15" s="32">
        <v>5</v>
      </c>
      <c r="K15" s="32">
        <v>1</v>
      </c>
      <c r="L15" s="32">
        <v>2</v>
      </c>
      <c r="M15" s="32">
        <v>4</v>
      </c>
      <c r="N15" s="32">
        <v>4</v>
      </c>
      <c r="O15" s="30">
        <f t="shared" si="0"/>
        <v>40</v>
      </c>
      <c r="Q15" s="29">
        <f t="shared" si="1"/>
        <v>-0.33333333333333331</v>
      </c>
      <c r="R15" s="29">
        <f t="shared" si="2"/>
        <v>-0.66666666666666663</v>
      </c>
    </row>
    <row r="16" spans="1:18" ht="17.149999999999999" customHeight="1" x14ac:dyDescent="0.25">
      <c r="C16" s="84"/>
      <c r="D16" s="3" t="s">
        <v>33</v>
      </c>
      <c r="E16" s="32">
        <v>19</v>
      </c>
      <c r="F16" s="32">
        <v>27</v>
      </c>
      <c r="G16" s="32">
        <v>25</v>
      </c>
      <c r="H16" s="32">
        <v>29</v>
      </c>
      <c r="I16" s="32">
        <v>29</v>
      </c>
      <c r="J16" s="32">
        <v>26</v>
      </c>
      <c r="K16" s="32">
        <v>17</v>
      </c>
      <c r="L16" s="32">
        <v>23</v>
      </c>
      <c r="M16" s="32">
        <v>12</v>
      </c>
      <c r="N16" s="32">
        <v>8</v>
      </c>
      <c r="O16" s="30">
        <f t="shared" si="0"/>
        <v>215</v>
      </c>
      <c r="Q16" s="29">
        <f t="shared" si="1"/>
        <v>-0.57894736842105265</v>
      </c>
      <c r="R16" s="29">
        <f t="shared" si="2"/>
        <v>0.21052631578947367</v>
      </c>
    </row>
    <row r="17" spans="3:18" ht="17.149999999999999" customHeight="1" x14ac:dyDescent="0.25">
      <c r="C17" s="84"/>
      <c r="D17" s="3" t="s">
        <v>32</v>
      </c>
      <c r="E17" s="32">
        <v>62</v>
      </c>
      <c r="F17" s="32">
        <v>57</v>
      </c>
      <c r="G17" s="32">
        <v>119</v>
      </c>
      <c r="H17" s="32">
        <v>66</v>
      </c>
      <c r="I17" s="32">
        <v>41</v>
      </c>
      <c r="J17" s="32">
        <v>29</v>
      </c>
      <c r="K17" s="32">
        <v>13</v>
      </c>
      <c r="L17" s="32">
        <v>11</v>
      </c>
      <c r="M17" s="32">
        <v>9</v>
      </c>
      <c r="N17" s="32">
        <v>6</v>
      </c>
      <c r="O17" s="30">
        <f t="shared" si="0"/>
        <v>413</v>
      </c>
      <c r="Q17" s="29">
        <f t="shared" si="1"/>
        <v>-0.90322580645161288</v>
      </c>
      <c r="R17" s="29">
        <f t="shared" si="2"/>
        <v>-0.82258064516129037</v>
      </c>
    </row>
    <row r="18" spans="3:18" ht="17.149999999999999" customHeight="1" x14ac:dyDescent="0.25">
      <c r="C18" s="81" t="s">
        <v>0</v>
      </c>
      <c r="D18" s="81"/>
      <c r="E18" s="31">
        <v>3157</v>
      </c>
      <c r="F18" s="31">
        <v>3119</v>
      </c>
      <c r="G18" s="31">
        <v>3329</v>
      </c>
      <c r="H18" s="31">
        <v>3022</v>
      </c>
      <c r="I18" s="31">
        <v>2678</v>
      </c>
      <c r="J18" s="31">
        <v>2458</v>
      </c>
      <c r="K18" s="31">
        <v>2255</v>
      </c>
      <c r="L18" s="31">
        <v>2324</v>
      </c>
      <c r="M18" s="31">
        <v>1975</v>
      </c>
      <c r="N18" s="31">
        <v>1889</v>
      </c>
      <c r="O18" s="30">
        <f t="shared" si="0"/>
        <v>26206</v>
      </c>
      <c r="Q18" s="29">
        <f t="shared" si="1"/>
        <v>-0.4016471333544504</v>
      </c>
      <c r="R18" s="29">
        <f t="shared" si="2"/>
        <v>-0.26385809312638581</v>
      </c>
    </row>
    <row r="20" spans="3:18" x14ac:dyDescent="0.25">
      <c r="E20" s="1" t="s">
        <v>3</v>
      </c>
      <c r="F20" s="1" t="s">
        <v>4</v>
      </c>
      <c r="G20" s="1" t="s">
        <v>5</v>
      </c>
      <c r="H20" s="1" t="s">
        <v>6</v>
      </c>
      <c r="I20" s="1" t="s">
        <v>7</v>
      </c>
      <c r="J20" s="1" t="s">
        <v>8</v>
      </c>
      <c r="K20" s="1" t="s">
        <v>9</v>
      </c>
      <c r="L20" s="1" t="s">
        <v>10</v>
      </c>
      <c r="M20" s="1" t="s">
        <v>11</v>
      </c>
      <c r="N20" s="1" t="s">
        <v>12</v>
      </c>
    </row>
    <row r="21" spans="3:18" x14ac:dyDescent="0.25">
      <c r="D21" t="s">
        <v>31</v>
      </c>
      <c r="E21" s="14">
        <f t="shared" ref="E21:N21" si="3">E9</f>
        <v>1421</v>
      </c>
      <c r="F21" s="14">
        <f t="shared" si="3"/>
        <v>1316</v>
      </c>
      <c r="G21" s="14">
        <f t="shared" si="3"/>
        <v>1359</v>
      </c>
      <c r="H21" s="14">
        <f t="shared" si="3"/>
        <v>1192</v>
      </c>
      <c r="I21" s="14">
        <f t="shared" si="3"/>
        <v>978</v>
      </c>
      <c r="J21" s="14">
        <f t="shared" si="3"/>
        <v>828</v>
      </c>
      <c r="K21" s="14">
        <f t="shared" si="3"/>
        <v>728</v>
      </c>
      <c r="L21" s="14">
        <f t="shared" si="3"/>
        <v>731</v>
      </c>
      <c r="M21" s="14">
        <f t="shared" si="3"/>
        <v>609</v>
      </c>
      <c r="N21" s="14">
        <f t="shared" si="3"/>
        <v>590</v>
      </c>
      <c r="Q21" s="29">
        <f>(N21-E21)/E21</f>
        <v>-0.58479943701618575</v>
      </c>
      <c r="R21" s="29">
        <f>(L21-E21)/E21</f>
        <v>-0.48557353976073186</v>
      </c>
    </row>
    <row r="22" spans="3:18" x14ac:dyDescent="0.25">
      <c r="D22" t="s">
        <v>30</v>
      </c>
      <c r="E22" s="14">
        <f t="shared" ref="E22:N22" si="4">E11</f>
        <v>1390</v>
      </c>
      <c r="F22" s="14">
        <f t="shared" si="4"/>
        <v>1418</v>
      </c>
      <c r="G22" s="14">
        <f t="shared" si="4"/>
        <v>1497</v>
      </c>
      <c r="H22" s="14">
        <f t="shared" si="4"/>
        <v>1373</v>
      </c>
      <c r="I22" s="14">
        <f t="shared" si="4"/>
        <v>1307</v>
      </c>
      <c r="J22" s="14">
        <f t="shared" si="4"/>
        <v>1265</v>
      </c>
      <c r="K22" s="14">
        <f t="shared" si="4"/>
        <v>1210</v>
      </c>
      <c r="L22" s="14">
        <f t="shared" si="4"/>
        <v>1215</v>
      </c>
      <c r="M22" s="14">
        <f t="shared" si="4"/>
        <v>1085</v>
      </c>
      <c r="N22" s="14">
        <f t="shared" si="4"/>
        <v>1017</v>
      </c>
      <c r="Q22" s="29">
        <f>(N22-E22)/E22</f>
        <v>-0.26834532374100717</v>
      </c>
      <c r="R22" s="29">
        <f>(L22-E22)/E22</f>
        <v>-0.12589928057553956</v>
      </c>
    </row>
    <row r="23" spans="3:18" x14ac:dyDescent="0.25">
      <c r="D23" t="s">
        <v>29</v>
      </c>
      <c r="E23" s="14">
        <f t="shared" ref="E23:N23" si="5">E18-E21-E22</f>
        <v>346</v>
      </c>
      <c r="F23" s="14">
        <f t="shared" si="5"/>
        <v>385</v>
      </c>
      <c r="G23" s="14">
        <f t="shared" si="5"/>
        <v>473</v>
      </c>
      <c r="H23" s="14">
        <f t="shared" si="5"/>
        <v>457</v>
      </c>
      <c r="I23" s="14">
        <f t="shared" si="5"/>
        <v>393</v>
      </c>
      <c r="J23" s="14">
        <f t="shared" si="5"/>
        <v>365</v>
      </c>
      <c r="K23" s="14">
        <f t="shared" si="5"/>
        <v>317</v>
      </c>
      <c r="L23" s="14">
        <f t="shared" si="5"/>
        <v>378</v>
      </c>
      <c r="M23" s="14">
        <f t="shared" si="5"/>
        <v>281</v>
      </c>
      <c r="N23" s="14">
        <f t="shared" si="5"/>
        <v>282</v>
      </c>
      <c r="Q23" s="29">
        <f>(N23-E23)/E23</f>
        <v>-0.18497109826589594</v>
      </c>
      <c r="R23" s="29">
        <f>(L23-E23)/E23</f>
        <v>9.2485549132947972E-2</v>
      </c>
    </row>
  </sheetData>
  <mergeCells count="7">
    <mergeCell ref="A1:J1"/>
    <mergeCell ref="C18:D18"/>
    <mergeCell ref="C4:O4"/>
    <mergeCell ref="C5:D6"/>
    <mergeCell ref="E5:N5"/>
    <mergeCell ref="O5:O6"/>
    <mergeCell ref="C7:C17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B1" workbookViewId="0">
      <selection activeCell="R7" sqref="R7:R9"/>
    </sheetView>
  </sheetViews>
  <sheetFormatPr defaultRowHeight="12.5" x14ac:dyDescent="0.25"/>
  <cols>
    <col min="3" max="3" width="8.54296875" customWidth="1"/>
    <col min="5" max="15" width="9.54296875" customWidth="1"/>
  </cols>
  <sheetData>
    <row r="1" spans="1:18" ht="21" customHeight="1" x14ac:dyDescent="0.25">
      <c r="A1" s="94" t="s">
        <v>119</v>
      </c>
      <c r="B1" s="94"/>
      <c r="C1" s="94"/>
      <c r="D1" s="94"/>
      <c r="E1" s="94"/>
      <c r="F1" s="94"/>
      <c r="G1" s="94"/>
      <c r="H1" s="94"/>
      <c r="I1" s="94"/>
      <c r="J1" s="94"/>
      <c r="K1" s="56"/>
      <c r="L1" s="56"/>
      <c r="M1" s="56"/>
      <c r="N1" s="56"/>
      <c r="O1" s="56"/>
    </row>
    <row r="2" spans="1:18" ht="17.149999999999999" customHeight="1" x14ac:dyDescent="0.25">
      <c r="A2" s="55">
        <v>44685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8" ht="21" customHeight="1" x14ac:dyDescent="0.25"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8" ht="15" customHeight="1" x14ac:dyDescent="0.25">
      <c r="C4" s="82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Q4" s="4" t="s">
        <v>13</v>
      </c>
      <c r="R4" t="s">
        <v>54</v>
      </c>
    </row>
    <row r="5" spans="1:18" ht="16" customHeight="1" x14ac:dyDescent="0.25">
      <c r="C5" s="76" t="s">
        <v>26</v>
      </c>
      <c r="D5" s="76"/>
      <c r="E5" s="78"/>
      <c r="F5" s="78"/>
      <c r="G5" s="78"/>
      <c r="H5" s="78"/>
      <c r="I5" s="78"/>
      <c r="J5" s="78"/>
      <c r="K5" s="78"/>
      <c r="L5" s="78"/>
      <c r="M5" s="78"/>
      <c r="N5" s="78"/>
      <c r="O5" s="79" t="s">
        <v>0</v>
      </c>
      <c r="Q5" s="4" t="s">
        <v>14</v>
      </c>
      <c r="R5" t="s">
        <v>14</v>
      </c>
    </row>
    <row r="6" spans="1:18" ht="16" customHeight="1" x14ac:dyDescent="0.25">
      <c r="C6" s="77"/>
      <c r="D6" s="77"/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  <c r="O6" s="80"/>
      <c r="Q6" s="4"/>
    </row>
    <row r="7" spans="1:18" ht="17.149999999999999" customHeight="1" x14ac:dyDescent="0.25">
      <c r="C7" s="83" t="s">
        <v>47</v>
      </c>
      <c r="D7" s="2" t="s">
        <v>46</v>
      </c>
      <c r="E7" s="8">
        <v>1895</v>
      </c>
      <c r="F7" s="8">
        <v>1840</v>
      </c>
      <c r="G7" s="8">
        <v>1951</v>
      </c>
      <c r="H7" s="8">
        <v>1910</v>
      </c>
      <c r="I7" s="8">
        <v>1705</v>
      </c>
      <c r="J7" s="8">
        <v>1593</v>
      </c>
      <c r="K7" s="8">
        <v>1498</v>
      </c>
      <c r="L7" s="8">
        <v>1488</v>
      </c>
      <c r="M7" s="8">
        <v>1287</v>
      </c>
      <c r="N7" s="8">
        <v>1242</v>
      </c>
      <c r="O7" s="9">
        <f>SUM(E7:N7)</f>
        <v>16409</v>
      </c>
      <c r="Q7" s="35">
        <f>(N7-E7)/E7</f>
        <v>-0.34459102902374672</v>
      </c>
      <c r="R7" s="35">
        <f>(M7-E7)/E7</f>
        <v>-0.32084432717678102</v>
      </c>
    </row>
    <row r="8" spans="1:18" ht="17.149999999999999" customHeight="1" x14ac:dyDescent="0.25">
      <c r="C8" s="84"/>
      <c r="D8" s="3" t="s">
        <v>45</v>
      </c>
      <c r="E8" s="10">
        <v>1262</v>
      </c>
      <c r="F8" s="10">
        <v>1279</v>
      </c>
      <c r="G8" s="10">
        <v>1378</v>
      </c>
      <c r="H8" s="10">
        <v>1112</v>
      </c>
      <c r="I8" s="10">
        <v>964</v>
      </c>
      <c r="J8" s="10">
        <v>865</v>
      </c>
      <c r="K8" s="10">
        <v>757</v>
      </c>
      <c r="L8" s="10">
        <v>836</v>
      </c>
      <c r="M8" s="10">
        <v>688</v>
      </c>
      <c r="N8" s="10">
        <v>647</v>
      </c>
      <c r="O8" s="11">
        <f>SUM(E8:N8)</f>
        <v>9788</v>
      </c>
      <c r="Q8" s="35">
        <f>(N8-E8)/E8</f>
        <v>-0.48732171156893822</v>
      </c>
      <c r="R8" s="35">
        <f t="shared" ref="R8:R9" si="0">(M8-E8)/E8</f>
        <v>-0.45483359746434232</v>
      </c>
    </row>
    <row r="9" spans="1:18" ht="17.149999999999999" customHeight="1" x14ac:dyDescent="0.25">
      <c r="C9" s="81" t="s">
        <v>0</v>
      </c>
      <c r="D9" s="81"/>
      <c r="E9" s="12">
        <v>3157</v>
      </c>
      <c r="F9" s="12">
        <v>3119</v>
      </c>
      <c r="G9" s="12">
        <v>3329</v>
      </c>
      <c r="H9" s="12">
        <v>3022</v>
      </c>
      <c r="I9" s="12">
        <v>2678</v>
      </c>
      <c r="J9" s="12">
        <v>2458</v>
      </c>
      <c r="K9" s="12">
        <v>2255</v>
      </c>
      <c r="L9" s="12">
        <v>2324</v>
      </c>
      <c r="M9" s="12">
        <v>1975</v>
      </c>
      <c r="N9" s="12">
        <v>1889</v>
      </c>
      <c r="O9" s="36">
        <f>SUM(E9:N9)</f>
        <v>26206</v>
      </c>
      <c r="Q9" s="35">
        <f>(N9-E9)/E9</f>
        <v>-0.4016471333544504</v>
      </c>
      <c r="R9" s="35">
        <f t="shared" si="0"/>
        <v>-0.37440608172315487</v>
      </c>
    </row>
  </sheetData>
  <mergeCells count="7">
    <mergeCell ref="A1:J1"/>
    <mergeCell ref="C9:D9"/>
    <mergeCell ref="C4:O4"/>
    <mergeCell ref="C5:D6"/>
    <mergeCell ref="E5:N5"/>
    <mergeCell ref="O5:O6"/>
    <mergeCell ref="C7:C8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>
      <selection activeCell="Q14" sqref="Q14"/>
    </sheetView>
  </sheetViews>
  <sheetFormatPr defaultRowHeight="12.5" x14ac:dyDescent="0.25"/>
  <cols>
    <col min="4" max="14" width="9.54296875" customWidth="1"/>
  </cols>
  <sheetData>
    <row r="1" spans="1:17" ht="15" customHeight="1" x14ac:dyDescent="0.25">
      <c r="A1" s="94" t="s">
        <v>120</v>
      </c>
      <c r="B1" s="94"/>
      <c r="C1" s="94"/>
      <c r="D1" s="94"/>
      <c r="E1" s="94"/>
      <c r="F1" s="94"/>
      <c r="G1" s="94"/>
      <c r="H1" s="94"/>
      <c r="I1" s="94"/>
      <c r="J1" s="94"/>
      <c r="K1" s="63"/>
      <c r="L1" s="63"/>
      <c r="M1" s="63"/>
      <c r="N1" s="63"/>
    </row>
    <row r="2" spans="1:17" ht="15" customHeight="1" x14ac:dyDescent="0.25">
      <c r="A2" s="55">
        <v>44685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7" ht="15" customHeight="1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7" ht="15" customHeight="1" x14ac:dyDescent="0.25"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7" ht="16" customHeight="1" x14ac:dyDescent="0.25">
      <c r="C5" s="76"/>
      <c r="D5" s="78"/>
      <c r="E5" s="78"/>
      <c r="F5" s="78"/>
      <c r="G5" s="78"/>
      <c r="H5" s="78"/>
      <c r="I5" s="78"/>
      <c r="J5" s="78"/>
      <c r="K5" s="78"/>
      <c r="L5" s="78"/>
      <c r="M5" s="78"/>
      <c r="N5" s="79" t="s">
        <v>0</v>
      </c>
      <c r="P5" t="s">
        <v>136</v>
      </c>
      <c r="Q5" t="s">
        <v>54</v>
      </c>
    </row>
    <row r="6" spans="1:17" ht="16" customHeight="1" x14ac:dyDescent="0.25">
      <c r="C6" s="77"/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16" t="s">
        <v>8</v>
      </c>
      <c r="J6" s="16" t="s">
        <v>9</v>
      </c>
      <c r="K6" s="16" t="s">
        <v>10</v>
      </c>
      <c r="L6" s="16" t="s">
        <v>11</v>
      </c>
      <c r="M6" s="16" t="s">
        <v>12</v>
      </c>
      <c r="N6" s="80"/>
      <c r="P6" s="105" t="s">
        <v>14</v>
      </c>
      <c r="Q6" s="105" t="s">
        <v>14</v>
      </c>
    </row>
    <row r="7" spans="1:17" ht="17.149999999999999" customHeight="1" x14ac:dyDescent="0.25">
      <c r="C7" s="28" t="s">
        <v>50</v>
      </c>
      <c r="D7" s="8">
        <v>3002</v>
      </c>
      <c r="E7" s="8">
        <v>2937</v>
      </c>
      <c r="F7" s="8">
        <v>3209</v>
      </c>
      <c r="G7" s="8">
        <v>2897</v>
      </c>
      <c r="H7" s="8">
        <v>2534</v>
      </c>
      <c r="I7" s="8">
        <v>2326</v>
      </c>
      <c r="J7" s="8">
        <v>2151</v>
      </c>
      <c r="K7" s="8">
        <v>2224</v>
      </c>
      <c r="L7" s="8">
        <v>1907</v>
      </c>
      <c r="M7" s="8">
        <v>1840</v>
      </c>
      <c r="N7" s="43">
        <f>SUM(D7:M7)</f>
        <v>25027</v>
      </c>
      <c r="P7" s="5">
        <f>(M7-D7)/D7</f>
        <v>-0.38707528314457029</v>
      </c>
      <c r="Q7" s="5">
        <f>(L7-D7)/D7</f>
        <v>-0.36475682878081278</v>
      </c>
    </row>
    <row r="8" spans="1:17" ht="17.149999999999999" customHeight="1" x14ac:dyDescent="0.25">
      <c r="C8" s="24" t="s">
        <v>49</v>
      </c>
      <c r="D8" s="10">
        <v>155</v>
      </c>
      <c r="E8" s="10">
        <v>182</v>
      </c>
      <c r="F8" s="10">
        <v>120</v>
      </c>
      <c r="G8" s="10">
        <v>125</v>
      </c>
      <c r="H8" s="10">
        <v>144</v>
      </c>
      <c r="I8" s="10">
        <v>132</v>
      </c>
      <c r="J8" s="10">
        <v>104</v>
      </c>
      <c r="K8" s="10">
        <v>100</v>
      </c>
      <c r="L8" s="10">
        <v>68</v>
      </c>
      <c r="M8" s="10">
        <v>49</v>
      </c>
      <c r="N8" s="42">
        <f>SUM(D8:M8)</f>
        <v>1179</v>
      </c>
      <c r="P8" s="5">
        <f>(M8-D8)/D8</f>
        <v>-0.68387096774193545</v>
      </c>
      <c r="Q8" s="5">
        <f>(L8-D8)/D8</f>
        <v>-0.56129032258064515</v>
      </c>
    </row>
    <row r="9" spans="1:17" ht="17.149999999999999" customHeight="1" x14ac:dyDescent="0.25">
      <c r="C9" s="41" t="s">
        <v>48</v>
      </c>
      <c r="D9" s="40">
        <f t="shared" ref="D9:N9" si="0">D8/D7</f>
        <v>5.1632245169886744E-2</v>
      </c>
      <c r="E9" s="40">
        <f t="shared" si="0"/>
        <v>6.1967994552264212E-2</v>
      </c>
      <c r="F9" s="40">
        <f t="shared" si="0"/>
        <v>3.7394827048924897E-2</v>
      </c>
      <c r="G9" s="40">
        <f t="shared" si="0"/>
        <v>4.3148084225060404E-2</v>
      </c>
      <c r="H9" s="40">
        <f t="shared" si="0"/>
        <v>5.6827150749802685E-2</v>
      </c>
      <c r="I9" s="40">
        <f t="shared" si="0"/>
        <v>5.6749785038693032E-2</v>
      </c>
      <c r="J9" s="40">
        <f t="shared" si="0"/>
        <v>4.834960483496048E-2</v>
      </c>
      <c r="K9" s="40">
        <f t="shared" si="0"/>
        <v>4.4964028776978415E-2</v>
      </c>
      <c r="L9" s="40">
        <f t="shared" si="0"/>
        <v>3.5658101730466699E-2</v>
      </c>
      <c r="M9" s="39">
        <f t="shared" si="0"/>
        <v>2.6630434782608695E-2</v>
      </c>
      <c r="N9" s="38">
        <f t="shared" si="0"/>
        <v>4.7109122148080072E-2</v>
      </c>
      <c r="P9" s="5"/>
      <c r="Q9" s="5"/>
    </row>
    <row r="10" spans="1:17" ht="17.149999999999999" customHeight="1" x14ac:dyDescent="0.25">
      <c r="C10" s="6"/>
      <c r="D10" s="12">
        <v>3157</v>
      </c>
      <c r="E10" s="12">
        <v>3119</v>
      </c>
      <c r="F10" s="12">
        <v>3329</v>
      </c>
      <c r="G10" s="12">
        <v>3022</v>
      </c>
      <c r="H10" s="12">
        <v>2678</v>
      </c>
      <c r="I10" s="12">
        <v>2458</v>
      </c>
      <c r="J10" s="12">
        <v>2255</v>
      </c>
      <c r="K10" s="12">
        <v>2324</v>
      </c>
      <c r="L10" s="12">
        <v>1975</v>
      </c>
      <c r="M10" s="12">
        <v>1889</v>
      </c>
      <c r="N10" s="37">
        <f>SUM(D10:M10)</f>
        <v>26206</v>
      </c>
      <c r="P10" s="5">
        <f>(M10-D10)/D10</f>
        <v>-0.4016471333544504</v>
      </c>
      <c r="Q10" s="5">
        <f>(L10-D10)/D10</f>
        <v>-0.37440608172315487</v>
      </c>
    </row>
  </sheetData>
  <mergeCells count="4">
    <mergeCell ref="C5:C6"/>
    <mergeCell ref="D5:M5"/>
    <mergeCell ref="N5:N6"/>
    <mergeCell ref="A1:J1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sqref="A1:J1"/>
    </sheetView>
  </sheetViews>
  <sheetFormatPr defaultRowHeight="12.5" x14ac:dyDescent="0.25"/>
  <cols>
    <col min="4" max="14" width="9.54296875" customWidth="1"/>
    <col min="16" max="17" width="9.1796875" style="4"/>
  </cols>
  <sheetData>
    <row r="1" spans="1:17" ht="23" x14ac:dyDescent="0.25">
      <c r="A1" s="94" t="s">
        <v>121</v>
      </c>
      <c r="B1" s="94"/>
      <c r="C1" s="94"/>
      <c r="D1" s="94"/>
      <c r="E1" s="94"/>
      <c r="F1" s="94"/>
      <c r="G1" s="94"/>
      <c r="H1" s="94"/>
      <c r="I1" s="94"/>
      <c r="J1" s="94"/>
    </row>
    <row r="2" spans="1:17" x14ac:dyDescent="0.25">
      <c r="A2" s="55">
        <v>44685</v>
      </c>
    </row>
    <row r="4" spans="1:17" ht="21" customHeight="1" x14ac:dyDescent="0.25"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7" ht="15" customHeight="1" x14ac:dyDescent="0.25"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P5" s="4" t="s">
        <v>55</v>
      </c>
      <c r="Q5" s="4" t="s">
        <v>54</v>
      </c>
    </row>
    <row r="6" spans="1:17" ht="16" customHeight="1" x14ac:dyDescent="0.25">
      <c r="C6" s="95"/>
      <c r="D6" s="89"/>
      <c r="E6" s="90"/>
      <c r="F6" s="90"/>
      <c r="G6" s="90"/>
      <c r="H6" s="90"/>
      <c r="I6" s="90"/>
      <c r="J6" s="90"/>
      <c r="K6" s="90"/>
      <c r="L6" s="90"/>
      <c r="M6" s="91"/>
      <c r="N6" s="89" t="s">
        <v>0</v>
      </c>
      <c r="P6" s="4" t="s">
        <v>14</v>
      </c>
      <c r="Q6" s="4" t="s">
        <v>14</v>
      </c>
    </row>
    <row r="7" spans="1:17" ht="16" customHeight="1" x14ac:dyDescent="0.25">
      <c r="C7" s="96"/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9</v>
      </c>
      <c r="K7" s="16" t="s">
        <v>10</v>
      </c>
      <c r="L7" s="16" t="s">
        <v>11</v>
      </c>
      <c r="M7" s="16" t="s">
        <v>12</v>
      </c>
      <c r="N7" s="93"/>
    </row>
    <row r="8" spans="1:17" ht="17.149999999999999" customHeight="1" x14ac:dyDescent="0.25">
      <c r="C8" s="28" t="s">
        <v>53</v>
      </c>
      <c r="D8" s="27">
        <v>2554</v>
      </c>
      <c r="E8" s="27">
        <v>2468</v>
      </c>
      <c r="F8" s="27">
        <v>2769</v>
      </c>
      <c r="G8" s="27">
        <v>2481</v>
      </c>
      <c r="H8" s="27">
        <v>2057</v>
      </c>
      <c r="I8" s="27">
        <v>1799</v>
      </c>
      <c r="J8" s="27">
        <v>1632</v>
      </c>
      <c r="K8" s="27">
        <v>1715</v>
      </c>
      <c r="L8" s="27">
        <v>1511</v>
      </c>
      <c r="M8" s="27">
        <v>1389</v>
      </c>
      <c r="N8" s="26">
        <f>SUM(D8:M8)</f>
        <v>20375</v>
      </c>
      <c r="P8" s="35">
        <f>(M8-D8)/D8</f>
        <v>-0.4561472200469851</v>
      </c>
      <c r="Q8" s="35">
        <f>(K8-D8)/D8</f>
        <v>-0.32850430696945965</v>
      </c>
    </row>
    <row r="9" spans="1:17" ht="17.149999999999999" customHeight="1" x14ac:dyDescent="0.25">
      <c r="C9" s="24" t="s">
        <v>52</v>
      </c>
      <c r="D9" s="23">
        <v>603</v>
      </c>
      <c r="E9" s="23">
        <v>651</v>
      </c>
      <c r="F9" s="23">
        <v>560</v>
      </c>
      <c r="G9" s="23">
        <v>541</v>
      </c>
      <c r="H9" s="23">
        <v>621</v>
      </c>
      <c r="I9" s="23">
        <v>659</v>
      </c>
      <c r="J9" s="23">
        <v>623</v>
      </c>
      <c r="K9" s="23">
        <v>609</v>
      </c>
      <c r="L9" s="23">
        <v>464</v>
      </c>
      <c r="M9" s="23">
        <v>500</v>
      </c>
      <c r="N9" s="22">
        <f>SUM(D9:M9)</f>
        <v>5831</v>
      </c>
      <c r="P9" s="35">
        <f>(M9-D9)/D9</f>
        <v>-0.17081260364842454</v>
      </c>
      <c r="Q9" s="35">
        <f>(K9-D9)/D9</f>
        <v>9.9502487562189053E-3</v>
      </c>
    </row>
    <row r="10" spans="1:17" ht="17.149999999999999" customHeight="1" x14ac:dyDescent="0.25">
      <c r="C10" s="41" t="s">
        <v>51</v>
      </c>
      <c r="D10" s="45">
        <f t="shared" ref="D10:M10" si="0">D9/D8</f>
        <v>0.23610023492560689</v>
      </c>
      <c r="E10" s="45">
        <f t="shared" si="0"/>
        <v>0.26377633711507292</v>
      </c>
      <c r="F10" s="45">
        <f t="shared" si="0"/>
        <v>0.20223907547851211</v>
      </c>
      <c r="G10" s="45">
        <f t="shared" si="0"/>
        <v>0.21805723498589277</v>
      </c>
      <c r="H10" s="45">
        <f t="shared" si="0"/>
        <v>0.30189596499756927</v>
      </c>
      <c r="I10" s="45">
        <f t="shared" si="0"/>
        <v>0.36631461923290715</v>
      </c>
      <c r="J10" s="45">
        <f t="shared" si="0"/>
        <v>0.38174019607843135</v>
      </c>
      <c r="K10" s="45">
        <f t="shared" si="0"/>
        <v>0.35510204081632651</v>
      </c>
      <c r="L10" s="45">
        <f t="shared" si="0"/>
        <v>0.30708140304434151</v>
      </c>
      <c r="M10" s="45">
        <f t="shared" si="0"/>
        <v>0.35997120230381568</v>
      </c>
      <c r="N10" s="44"/>
    </row>
    <row r="11" spans="1:17" ht="17.149999999999999" customHeight="1" x14ac:dyDescent="0.25">
      <c r="C11" s="20"/>
      <c r="D11" s="19">
        <v>3157</v>
      </c>
      <c r="E11" s="19">
        <v>3119</v>
      </c>
      <c r="F11" s="19">
        <v>3329</v>
      </c>
      <c r="G11" s="19">
        <v>3022</v>
      </c>
      <c r="H11" s="19">
        <v>2678</v>
      </c>
      <c r="I11" s="19">
        <v>2458</v>
      </c>
      <c r="J11" s="19">
        <v>2255</v>
      </c>
      <c r="K11" s="19">
        <v>2324</v>
      </c>
      <c r="L11" s="19">
        <v>1975</v>
      </c>
      <c r="M11" s="19">
        <v>1889</v>
      </c>
      <c r="N11" s="18">
        <f>SUM(D11:M11)</f>
        <v>26206</v>
      </c>
      <c r="P11" s="35">
        <f>(M11-D11)/D11</f>
        <v>-0.4016471333544504</v>
      </c>
      <c r="Q11" s="35">
        <f>(K11-D11)/D11</f>
        <v>-0.26385809312638581</v>
      </c>
    </row>
  </sheetData>
  <mergeCells count="5">
    <mergeCell ref="C5:N5"/>
    <mergeCell ref="C6:C7"/>
    <mergeCell ref="D6:M6"/>
    <mergeCell ref="N6:N7"/>
    <mergeCell ref="A1:J1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FT-PT Status</vt:lpstr>
      <vt:lpstr>Classification</vt:lpstr>
      <vt:lpstr>Gender - FT-PT</vt:lpstr>
      <vt:lpstr>Degree Plan</vt:lpstr>
      <vt:lpstr>Athletics</vt:lpstr>
      <vt:lpstr>Ethnicity</vt:lpstr>
      <vt:lpstr>Gender</vt:lpstr>
      <vt:lpstr>Loan Status</vt:lpstr>
      <vt:lpstr>Pell Status</vt:lpstr>
      <vt:lpstr>Majors - Alpha List</vt:lpstr>
      <vt:lpstr>Majors - Enroll Rank</vt:lpstr>
      <vt:lpstr>Age Distribution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Sanderson</dc:creator>
  <cp:lastModifiedBy>Larry Sanderson</cp:lastModifiedBy>
  <dcterms:created xsi:type="dcterms:W3CDTF">2022-05-04T14:54:53Z</dcterms:created>
  <dcterms:modified xsi:type="dcterms:W3CDTF">2022-07-15T13:58:42Z</dcterms:modified>
</cp:coreProperties>
</file>